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1715" windowWidth="19050" windowHeight="11580" tabRatio="754" firstSheet="2" activeTab="9"/>
  </bookViews>
  <sheets>
    <sheet name="Приложение 1" sheetId="32" r:id="rId1"/>
    <sheet name="Приложение 2" sheetId="57" r:id="rId2"/>
    <sheet name="Приложение 3" sheetId="34" r:id="rId3"/>
    <sheet name="Приложение 4" sheetId="54" r:id="rId4"/>
    <sheet name="Приложение 5" sheetId="58" r:id="rId5"/>
    <sheet name="Приложение 6" sheetId="28" r:id="rId6"/>
    <sheet name="Приложение 7" sheetId="59" r:id="rId7"/>
    <sheet name="Приложение 8" sheetId="55" r:id="rId8"/>
    <sheet name="Приложение 9" sheetId="60" r:id="rId9"/>
    <sheet name="Приложение 10" sheetId="48" r:id="rId10"/>
  </sheets>
  <calcPr calcId="124519"/>
</workbook>
</file>

<file path=xl/calcChain.xml><?xml version="1.0" encoding="utf-8"?>
<calcChain xmlns="http://schemas.openxmlformats.org/spreadsheetml/2006/main">
  <c r="E30" i="34"/>
  <c r="D30"/>
  <c r="E29"/>
  <c r="D29"/>
  <c r="E28"/>
  <c r="D28"/>
  <c r="D21" s="1"/>
  <c r="D19" s="1"/>
  <c r="E25"/>
  <c r="D25"/>
  <c r="E24"/>
  <c r="D24"/>
  <c r="E23"/>
  <c r="E21" s="1"/>
  <c r="E19" s="1"/>
  <c r="D23"/>
  <c r="C30" i="57" l="1"/>
  <c r="D30"/>
  <c r="D25" i="32"/>
  <c r="E25"/>
  <c r="C25"/>
  <c r="C38"/>
  <c r="C34"/>
  <c r="C30"/>
  <c r="C26"/>
  <c r="D26"/>
  <c r="E26"/>
  <c r="D38"/>
  <c r="E38"/>
  <c r="E41"/>
  <c r="D34"/>
  <c r="E37"/>
  <c r="D30"/>
  <c r="E33"/>
  <c r="E29"/>
  <c r="L120" i="55"/>
  <c r="K120"/>
  <c r="M124"/>
  <c r="F30" i="54"/>
  <c r="G30"/>
  <c r="E30"/>
  <c r="G32"/>
  <c r="F89"/>
  <c r="G89"/>
  <c r="E89"/>
  <c r="E90"/>
  <c r="F98"/>
  <c r="G98"/>
  <c r="E98"/>
  <c r="F90"/>
  <c r="G90"/>
  <c r="G100"/>
  <c r="G99"/>
  <c r="N96" i="60"/>
  <c r="K96"/>
  <c r="G62" i="58"/>
  <c r="G43" s="1"/>
  <c r="G20" s="1"/>
  <c r="G262" s="1"/>
  <c r="E62"/>
  <c r="E43" s="1"/>
  <c r="E20" s="1"/>
  <c r="E262" s="1"/>
  <c r="N152" i="60"/>
  <c r="K152"/>
  <c r="N70"/>
  <c r="K70"/>
  <c r="N67"/>
  <c r="K67"/>
  <c r="N19"/>
  <c r="N161" s="1"/>
  <c r="K19"/>
  <c r="D51" i="59"/>
  <c r="C51"/>
  <c r="D47"/>
  <c r="C47"/>
  <c r="D44"/>
  <c r="C44"/>
  <c r="D38"/>
  <c r="C38"/>
  <c r="D34"/>
  <c r="C34"/>
  <c r="D30"/>
  <c r="C30"/>
  <c r="D26"/>
  <c r="C26"/>
  <c r="D17"/>
  <c r="D54" s="1"/>
  <c r="C17"/>
  <c r="C54" s="1"/>
  <c r="G260" i="58"/>
  <c r="E260"/>
  <c r="G259"/>
  <c r="E259"/>
  <c r="G256"/>
  <c r="E256"/>
  <c r="G255"/>
  <c r="E255"/>
  <c r="G242"/>
  <c r="E242"/>
  <c r="G229"/>
  <c r="E229"/>
  <c r="G226"/>
  <c r="E226"/>
  <c r="G225"/>
  <c r="E225"/>
  <c r="G221"/>
  <c r="E221"/>
  <c r="G220"/>
  <c r="E220"/>
  <c r="G217"/>
  <c r="E217"/>
  <c r="G216"/>
  <c r="E216"/>
  <c r="G213"/>
  <c r="E213"/>
  <c r="G212"/>
  <c r="E212"/>
  <c r="G211"/>
  <c r="E211"/>
  <c r="G209"/>
  <c r="E209"/>
  <c r="G208"/>
  <c r="E208"/>
  <c r="G206"/>
  <c r="E206"/>
  <c r="G205"/>
  <c r="E205"/>
  <c r="G204"/>
  <c r="E204"/>
  <c r="G200"/>
  <c r="E200"/>
  <c r="G199"/>
  <c r="E199"/>
  <c r="G197"/>
  <c r="E197"/>
  <c r="G194"/>
  <c r="E194"/>
  <c r="G193"/>
  <c r="E193"/>
  <c r="G192"/>
  <c r="E192"/>
  <c r="G188"/>
  <c r="E188"/>
  <c r="G186"/>
  <c r="E186"/>
  <c r="G183"/>
  <c r="E183"/>
  <c r="G181"/>
  <c r="E181"/>
  <c r="G180"/>
  <c r="E180"/>
  <c r="G179"/>
  <c r="E179"/>
  <c r="G177"/>
  <c r="E177"/>
  <c r="G176"/>
  <c r="E176"/>
  <c r="G174"/>
  <c r="E174"/>
  <c r="G173"/>
  <c r="E173"/>
  <c r="G170"/>
  <c r="E170"/>
  <c r="G169"/>
  <c r="E169"/>
  <c r="G167"/>
  <c r="E167"/>
  <c r="G166"/>
  <c r="E166"/>
  <c r="G163"/>
  <c r="E163"/>
  <c r="G162"/>
  <c r="E162"/>
  <c r="G160"/>
  <c r="E160"/>
  <c r="G157"/>
  <c r="E157"/>
  <c r="G156"/>
  <c r="E156"/>
  <c r="G154"/>
  <c r="E154"/>
  <c r="G153"/>
  <c r="E153"/>
  <c r="G152"/>
  <c r="E152"/>
  <c r="G150"/>
  <c r="E150"/>
  <c r="G149"/>
  <c r="E149"/>
  <c r="G147"/>
  <c r="E147"/>
  <c r="G146"/>
  <c r="E146"/>
  <c r="G144"/>
  <c r="E144"/>
  <c r="G143"/>
  <c r="E143"/>
  <c r="G141"/>
  <c r="E141"/>
  <c r="G140"/>
  <c r="E140"/>
  <c r="G139"/>
  <c r="E139"/>
  <c r="G137"/>
  <c r="E137"/>
  <c r="G136"/>
  <c r="E136"/>
  <c r="G134"/>
  <c r="E134"/>
  <c r="G133"/>
  <c r="E133"/>
  <c r="G132"/>
  <c r="E132"/>
  <c r="G128"/>
  <c r="E128"/>
  <c r="G127"/>
  <c r="E127"/>
  <c r="G125"/>
  <c r="E125"/>
  <c r="G124"/>
  <c r="E124"/>
  <c r="G123"/>
  <c r="E123"/>
  <c r="G119"/>
  <c r="E119"/>
  <c r="G118"/>
  <c r="E118"/>
  <c r="G117"/>
  <c r="E117"/>
  <c r="G115"/>
  <c r="E115"/>
  <c r="G114"/>
  <c r="E114"/>
  <c r="G111"/>
  <c r="E111"/>
  <c r="G110"/>
  <c r="E110"/>
  <c r="G109"/>
  <c r="E109"/>
  <c r="G107"/>
  <c r="E107"/>
  <c r="G106"/>
  <c r="E106"/>
  <c r="G103"/>
  <c r="E103"/>
  <c r="G102"/>
  <c r="E102"/>
  <c r="G98"/>
  <c r="E98"/>
  <c r="G96"/>
  <c r="E96"/>
  <c r="G94"/>
  <c r="E94"/>
  <c r="G89"/>
  <c r="E89"/>
  <c r="G88"/>
  <c r="E88"/>
  <c r="G87"/>
  <c r="E87"/>
  <c r="G83"/>
  <c r="E83"/>
  <c r="G82"/>
  <c r="E82"/>
  <c r="G78"/>
  <c r="E78"/>
  <c r="G77"/>
  <c r="E77"/>
  <c r="G74"/>
  <c r="E74"/>
  <c r="G73"/>
  <c r="E73"/>
  <c r="G69"/>
  <c r="E69"/>
  <c r="G66"/>
  <c r="E66"/>
  <c r="G65"/>
  <c r="E65"/>
  <c r="G50"/>
  <c r="E50"/>
  <c r="G44"/>
  <c r="E44"/>
  <c r="G40"/>
  <c r="E40"/>
  <c r="G39"/>
  <c r="E39"/>
  <c r="G27"/>
  <c r="E27"/>
  <c r="G26"/>
  <c r="E26"/>
  <c r="G22"/>
  <c r="E22"/>
  <c r="G21"/>
  <c r="E21"/>
  <c r="D126" i="57"/>
  <c r="C126"/>
  <c r="D124"/>
  <c r="C124"/>
  <c r="D123"/>
  <c r="C123"/>
  <c r="D121"/>
  <c r="C121"/>
  <c r="D119"/>
  <c r="C119"/>
  <c r="D117"/>
  <c r="C117"/>
  <c r="D115"/>
  <c r="C115"/>
  <c r="D114"/>
  <c r="C114"/>
  <c r="D112"/>
  <c r="C112"/>
  <c r="D110"/>
  <c r="C110"/>
  <c r="D108"/>
  <c r="C108"/>
  <c r="D106"/>
  <c r="C106"/>
  <c r="D104"/>
  <c r="C104"/>
  <c r="D103"/>
  <c r="C103"/>
  <c r="D101"/>
  <c r="C101"/>
  <c r="D100"/>
  <c r="C100"/>
  <c r="D99"/>
  <c r="C99"/>
  <c r="D98"/>
  <c r="C98"/>
  <c r="D96"/>
  <c r="C96"/>
  <c r="D95"/>
  <c r="C95"/>
  <c r="D78"/>
  <c r="C78"/>
  <c r="D75"/>
  <c r="C75"/>
  <c r="D74"/>
  <c r="C74"/>
  <c r="D73"/>
  <c r="C73"/>
  <c r="D70"/>
  <c r="C70"/>
  <c r="D69"/>
  <c r="C69"/>
  <c r="D68"/>
  <c r="C68"/>
  <c r="D63"/>
  <c r="C63"/>
  <c r="D62"/>
  <c r="C62"/>
  <c r="D60"/>
  <c r="C60"/>
  <c r="D57"/>
  <c r="C57"/>
  <c r="D56"/>
  <c r="C56"/>
  <c r="D55"/>
  <c r="C55"/>
  <c r="D53"/>
  <c r="C53"/>
  <c r="D52"/>
  <c r="C52"/>
  <c r="D50"/>
  <c r="C50"/>
  <c r="D49"/>
  <c r="C49"/>
  <c r="D47"/>
  <c r="C47"/>
  <c r="D45"/>
  <c r="C45"/>
  <c r="D43"/>
  <c r="C43"/>
  <c r="D40"/>
  <c r="C40"/>
  <c r="D39"/>
  <c r="C39"/>
  <c r="D36"/>
  <c r="C36"/>
  <c r="D33"/>
  <c r="C33"/>
  <c r="D27"/>
  <c r="C27"/>
  <c r="D26"/>
  <c r="C26"/>
  <c r="D25"/>
  <c r="C25"/>
  <c r="D20"/>
  <c r="C20"/>
  <c r="D19"/>
  <c r="C19"/>
  <c r="D18"/>
  <c r="D128" s="1"/>
  <c r="C18"/>
  <c r="C128" s="1"/>
  <c r="K161" i="60" l="1"/>
  <c r="L19" i="55" l="1"/>
  <c r="M19"/>
  <c r="K73"/>
  <c r="K70"/>
  <c r="K19"/>
  <c r="L70"/>
  <c r="M70"/>
  <c r="L73"/>
  <c r="K217"/>
  <c r="M160"/>
  <c r="M159"/>
  <c r="M49"/>
  <c r="F187" i="54"/>
  <c r="E187"/>
  <c r="G190"/>
  <c r="E78"/>
  <c r="E54"/>
  <c r="G80"/>
  <c r="G79"/>
  <c r="F78"/>
  <c r="G78" l="1"/>
  <c r="E152" i="32"/>
  <c r="E151" s="1"/>
  <c r="D151"/>
  <c r="C151"/>
  <c r="D147"/>
  <c r="C147"/>
  <c r="E148"/>
  <c r="E147" s="1"/>
  <c r="C88"/>
  <c r="M204" i="55"/>
  <c r="M202"/>
  <c r="F155" i="54"/>
  <c r="E155"/>
  <c r="G157"/>
  <c r="F149"/>
  <c r="E149"/>
  <c r="G152"/>
  <c r="E100" i="32" l="1"/>
  <c r="D99"/>
  <c r="E99"/>
  <c r="C99"/>
  <c r="E130"/>
  <c r="M33" i="55"/>
  <c r="F255" i="54"/>
  <c r="E255"/>
  <c r="G257"/>
  <c r="D111" i="32"/>
  <c r="C111"/>
  <c r="D109"/>
  <c r="C109"/>
  <c r="D107"/>
  <c r="C107"/>
  <c r="D105"/>
  <c r="C105"/>
  <c r="D103"/>
  <c r="C103"/>
  <c r="D101"/>
  <c r="C101"/>
  <c r="D97"/>
  <c r="C97"/>
  <c r="D94"/>
  <c r="C94"/>
  <c r="D91"/>
  <c r="C91"/>
  <c r="E92"/>
  <c r="E93"/>
  <c r="E95"/>
  <c r="E96"/>
  <c r="E98"/>
  <c r="E97" s="1"/>
  <c r="E102"/>
  <c r="E101" s="1"/>
  <c r="E104"/>
  <c r="E103" s="1"/>
  <c r="E106"/>
  <c r="E105" s="1"/>
  <c r="E108"/>
  <c r="E107" s="1"/>
  <c r="E110"/>
  <c r="E109" s="1"/>
  <c r="E112"/>
  <c r="E113"/>
  <c r="D88"/>
  <c r="D87" s="1"/>
  <c r="D86" s="1"/>
  <c r="E90"/>
  <c r="E89"/>
  <c r="D129"/>
  <c r="C129"/>
  <c r="D68"/>
  <c r="D67" s="1"/>
  <c r="C68"/>
  <c r="C67" s="1"/>
  <c r="F62" i="54"/>
  <c r="E62"/>
  <c r="E53" s="1"/>
  <c r="G76"/>
  <c r="G77"/>
  <c r="M119" i="55"/>
  <c r="D149" i="32"/>
  <c r="D146" s="1"/>
  <c r="C149"/>
  <c r="C146" s="1"/>
  <c r="E150"/>
  <c r="E149" s="1"/>
  <c r="E146" s="1"/>
  <c r="D38" i="28"/>
  <c r="D44"/>
  <c r="D47"/>
  <c r="C47"/>
  <c r="E51"/>
  <c r="E47" s="1"/>
  <c r="H25" i="48"/>
  <c r="G25"/>
  <c r="F25"/>
  <c r="E25"/>
  <c r="D25"/>
  <c r="C25"/>
  <c r="B25"/>
  <c r="I25"/>
  <c r="M117" i="55"/>
  <c r="E69" i="32"/>
  <c r="E68" s="1"/>
  <c r="E67" s="1"/>
  <c r="M79" i="55"/>
  <c r="M73" s="1"/>
  <c r="M123"/>
  <c r="M118"/>
  <c r="M116"/>
  <c r="M95"/>
  <c r="F290" i="54"/>
  <c r="E290"/>
  <c r="G306"/>
  <c r="F134"/>
  <c r="E134"/>
  <c r="G135"/>
  <c r="G134" s="1"/>
  <c r="G31"/>
  <c r="C87" i="32" l="1"/>
  <c r="C86" s="1"/>
  <c r="E88"/>
  <c r="E91"/>
  <c r="E111"/>
  <c r="E94"/>
  <c r="C40" i="34"/>
  <c r="C39" s="1"/>
  <c r="D39"/>
  <c r="E40"/>
  <c r="D40"/>
  <c r="E39"/>
  <c r="E37"/>
  <c r="D37"/>
  <c r="C37"/>
  <c r="C36" s="1"/>
  <c r="C35" s="1"/>
  <c r="E36"/>
  <c r="D36"/>
  <c r="E35"/>
  <c r="D35"/>
  <c r="E34"/>
  <c r="D34"/>
  <c r="D33" s="1"/>
  <c r="E33"/>
  <c r="C30"/>
  <c r="C29" s="1"/>
  <c r="C28" s="1"/>
  <c r="C25"/>
  <c r="C24" s="1"/>
  <c r="C23" s="1"/>
  <c r="E155" i="32"/>
  <c r="D154"/>
  <c r="E154"/>
  <c r="C154"/>
  <c r="C153" s="1"/>
  <c r="E153"/>
  <c r="D153"/>
  <c r="D59"/>
  <c r="C59"/>
  <c r="E60"/>
  <c r="E59" s="1"/>
  <c r="M216" i="55"/>
  <c r="M215"/>
  <c r="M214"/>
  <c r="M213"/>
  <c r="M212"/>
  <c r="M211"/>
  <c r="M210"/>
  <c r="M209"/>
  <c r="M208"/>
  <c r="M207"/>
  <c r="M206"/>
  <c r="M203"/>
  <c r="M201"/>
  <c r="M200"/>
  <c r="M199"/>
  <c r="M198"/>
  <c r="M197"/>
  <c r="M196"/>
  <c r="M195"/>
  <c r="M194"/>
  <c r="M193"/>
  <c r="M192"/>
  <c r="M191"/>
  <c r="M190"/>
  <c r="M189"/>
  <c r="M188"/>
  <c r="M187"/>
  <c r="M186"/>
  <c r="M185"/>
  <c r="M184"/>
  <c r="M183"/>
  <c r="M182"/>
  <c r="M181"/>
  <c r="M180"/>
  <c r="M179"/>
  <c r="M178"/>
  <c r="M177"/>
  <c r="M176"/>
  <c r="M175"/>
  <c r="M174"/>
  <c r="M173"/>
  <c r="M172"/>
  <c r="M171"/>
  <c r="M170"/>
  <c r="M169"/>
  <c r="M168"/>
  <c r="M167"/>
  <c r="M166"/>
  <c r="M165"/>
  <c r="M164"/>
  <c r="M163"/>
  <c r="M162"/>
  <c r="M161"/>
  <c r="M158"/>
  <c r="M157"/>
  <c r="M156"/>
  <c r="M155"/>
  <c r="M154"/>
  <c r="M153"/>
  <c r="M152"/>
  <c r="M151"/>
  <c r="M150"/>
  <c r="M149"/>
  <c r="M148"/>
  <c r="M147"/>
  <c r="M146"/>
  <c r="M145"/>
  <c r="M144"/>
  <c r="M143"/>
  <c r="M142"/>
  <c r="M141"/>
  <c r="M140"/>
  <c r="M139"/>
  <c r="M138"/>
  <c r="M137"/>
  <c r="M136"/>
  <c r="M135"/>
  <c r="M134"/>
  <c r="M133"/>
  <c r="M132"/>
  <c r="M131"/>
  <c r="M130"/>
  <c r="M129"/>
  <c r="M128"/>
  <c r="M120" s="1"/>
  <c r="M127"/>
  <c r="M126"/>
  <c r="M125"/>
  <c r="M122"/>
  <c r="M121"/>
  <c r="M115"/>
  <c r="M114"/>
  <c r="M113"/>
  <c r="M112"/>
  <c r="M111"/>
  <c r="M110"/>
  <c r="M109"/>
  <c r="M108"/>
  <c r="M107"/>
  <c r="M106"/>
  <c r="M105"/>
  <c r="M104"/>
  <c r="M103"/>
  <c r="M102"/>
  <c r="M101"/>
  <c r="M100"/>
  <c r="M99"/>
  <c r="M98"/>
  <c r="M97"/>
  <c r="M96"/>
  <c r="M94"/>
  <c r="M93"/>
  <c r="M92"/>
  <c r="M91"/>
  <c r="M90"/>
  <c r="M89"/>
  <c r="M88"/>
  <c r="M87"/>
  <c r="M86"/>
  <c r="M85"/>
  <c r="M84"/>
  <c r="M83"/>
  <c r="M82"/>
  <c r="M81"/>
  <c r="M80"/>
  <c r="M78"/>
  <c r="M77"/>
  <c r="M76"/>
  <c r="M75"/>
  <c r="M74"/>
  <c r="M72"/>
  <c r="M71"/>
  <c r="M69"/>
  <c r="M68"/>
  <c r="M67"/>
  <c r="M66"/>
  <c r="M65"/>
  <c r="M64"/>
  <c r="M63"/>
  <c r="M62"/>
  <c r="M61"/>
  <c r="M60"/>
  <c r="M59"/>
  <c r="M58"/>
  <c r="M57"/>
  <c r="M56"/>
  <c r="M55"/>
  <c r="M54"/>
  <c r="M53"/>
  <c r="M52"/>
  <c r="M51"/>
  <c r="M50"/>
  <c r="M48"/>
  <c r="M47"/>
  <c r="M46"/>
  <c r="M45"/>
  <c r="M44"/>
  <c r="M43"/>
  <c r="M42"/>
  <c r="M41"/>
  <c r="M40"/>
  <c r="M39"/>
  <c r="M38"/>
  <c r="M37"/>
  <c r="M36"/>
  <c r="M35"/>
  <c r="M34"/>
  <c r="M32"/>
  <c r="M31"/>
  <c r="M30"/>
  <c r="M29"/>
  <c r="M28"/>
  <c r="M27"/>
  <c r="M26"/>
  <c r="M25"/>
  <c r="M24"/>
  <c r="M23"/>
  <c r="M22"/>
  <c r="M21"/>
  <c r="M20"/>
  <c r="E54" i="28"/>
  <c r="E53"/>
  <c r="E50"/>
  <c r="E49"/>
  <c r="E48"/>
  <c r="E46"/>
  <c r="E45"/>
  <c r="E43"/>
  <c r="E42"/>
  <c r="E41"/>
  <c r="E40"/>
  <c r="E39"/>
  <c r="E37"/>
  <c r="E36"/>
  <c r="E35"/>
  <c r="E33"/>
  <c r="E32"/>
  <c r="E31"/>
  <c r="E29"/>
  <c r="E26"/>
  <c r="E25"/>
  <c r="E24"/>
  <c r="E23"/>
  <c r="E22"/>
  <c r="E20"/>
  <c r="E19"/>
  <c r="G314" i="54"/>
  <c r="G311"/>
  <c r="G310"/>
  <c r="G309"/>
  <c r="G305"/>
  <c r="G304"/>
  <c r="G303"/>
  <c r="G302"/>
  <c r="G301"/>
  <c r="G300"/>
  <c r="G299"/>
  <c r="G298"/>
  <c r="G297"/>
  <c r="G296"/>
  <c r="G295"/>
  <c r="G294"/>
  <c r="G293"/>
  <c r="G292"/>
  <c r="G291"/>
  <c r="G289"/>
  <c r="G288"/>
  <c r="G287"/>
  <c r="G286"/>
  <c r="G285"/>
  <c r="G284"/>
  <c r="G283"/>
  <c r="G282"/>
  <c r="G281"/>
  <c r="G280"/>
  <c r="G279"/>
  <c r="G278"/>
  <c r="G276"/>
  <c r="G275"/>
  <c r="G272"/>
  <c r="G271"/>
  <c r="G270"/>
  <c r="G269"/>
  <c r="G266"/>
  <c r="G265"/>
  <c r="G262"/>
  <c r="G261"/>
  <c r="G256"/>
  <c r="G255" s="1"/>
  <c r="G254" s="1"/>
  <c r="G253"/>
  <c r="G249"/>
  <c r="G248"/>
  <c r="G247"/>
  <c r="G244"/>
  <c r="G242"/>
  <c r="G241"/>
  <c r="G237"/>
  <c r="G236"/>
  <c r="G233"/>
  <c r="G232"/>
  <c r="G230"/>
  <c r="G226"/>
  <c r="G223"/>
  <c r="G220"/>
  <c r="G219"/>
  <c r="G216"/>
  <c r="G215"/>
  <c r="G214"/>
  <c r="G211"/>
  <c r="G210"/>
  <c r="G209"/>
  <c r="G206"/>
  <c r="G204"/>
  <c r="G203"/>
  <c r="G200"/>
  <c r="G196"/>
  <c r="G193"/>
  <c r="G189"/>
  <c r="G188"/>
  <c r="G187" s="1"/>
  <c r="G185"/>
  <c r="G184"/>
  <c r="G180"/>
  <c r="G177"/>
  <c r="G173"/>
  <c r="G172"/>
  <c r="G171"/>
  <c r="G170"/>
  <c r="G167"/>
  <c r="G163"/>
  <c r="G162"/>
  <c r="G161"/>
  <c r="G156"/>
  <c r="G153"/>
  <c r="G151"/>
  <c r="G150"/>
  <c r="G146"/>
  <c r="G143"/>
  <c r="G142"/>
  <c r="G141"/>
  <c r="G140"/>
  <c r="G139"/>
  <c r="G138"/>
  <c r="G133"/>
  <c r="G132"/>
  <c r="G131"/>
  <c r="G130"/>
  <c r="G129" s="1"/>
  <c r="G128"/>
  <c r="G127"/>
  <c r="G126"/>
  <c r="G125"/>
  <c r="G124" s="1"/>
  <c r="G123"/>
  <c r="G122" s="1"/>
  <c r="G121"/>
  <c r="G120"/>
  <c r="G119"/>
  <c r="G118"/>
  <c r="G114"/>
  <c r="G113"/>
  <c r="G110"/>
  <c r="G109"/>
  <c r="G108"/>
  <c r="G105"/>
  <c r="G104"/>
  <c r="G103"/>
  <c r="G97"/>
  <c r="G96"/>
  <c r="G95"/>
  <c r="G94"/>
  <c r="G93"/>
  <c r="G92"/>
  <c r="G91"/>
  <c r="G88"/>
  <c r="G87"/>
  <c r="G86"/>
  <c r="G84"/>
  <c r="G83"/>
  <c r="G75"/>
  <c r="G74"/>
  <c r="G73"/>
  <c r="G72"/>
  <c r="G71"/>
  <c r="G70"/>
  <c r="G69"/>
  <c r="G68"/>
  <c r="G67"/>
  <c r="G66"/>
  <c r="G65"/>
  <c r="G64"/>
  <c r="G63"/>
  <c r="G61"/>
  <c r="G60"/>
  <c r="G59"/>
  <c r="G58"/>
  <c r="G57"/>
  <c r="G56"/>
  <c r="G55"/>
  <c r="G52"/>
  <c r="G51"/>
  <c r="G50"/>
  <c r="G47"/>
  <c r="G46"/>
  <c r="G45"/>
  <c r="G44"/>
  <c r="G43"/>
  <c r="G41"/>
  <c r="G40"/>
  <c r="G39"/>
  <c r="G38"/>
  <c r="G37"/>
  <c r="G36"/>
  <c r="G35"/>
  <c r="G29"/>
  <c r="G28"/>
  <c r="G27" s="1"/>
  <c r="G26"/>
  <c r="G25"/>
  <c r="G24"/>
  <c r="G23"/>
  <c r="E145" i="32"/>
  <c r="E143"/>
  <c r="E141"/>
  <c r="E139"/>
  <c r="E136"/>
  <c r="E134"/>
  <c r="E132"/>
  <c r="E128"/>
  <c r="E126"/>
  <c r="E123"/>
  <c r="E122" s="1"/>
  <c r="E121"/>
  <c r="E116"/>
  <c r="E85"/>
  <c r="E84"/>
  <c r="E80"/>
  <c r="E79"/>
  <c r="E75"/>
  <c r="E74"/>
  <c r="E73"/>
  <c r="E72"/>
  <c r="E66"/>
  <c r="E65" s="1"/>
  <c r="E64"/>
  <c r="E63"/>
  <c r="E57"/>
  <c r="E54"/>
  <c r="E51"/>
  <c r="E50" s="1"/>
  <c r="E49"/>
  <c r="E48" s="1"/>
  <c r="E47"/>
  <c r="E46" s="1"/>
  <c r="E45"/>
  <c r="E44"/>
  <c r="E39"/>
  <c r="E35"/>
  <c r="E34" s="1"/>
  <c r="E31"/>
  <c r="E30" s="1"/>
  <c r="E27"/>
  <c r="E23"/>
  <c r="E22"/>
  <c r="E21"/>
  <c r="E20"/>
  <c r="L205" i="55"/>
  <c r="L217" s="1"/>
  <c r="D52" i="28"/>
  <c r="D34"/>
  <c r="D30"/>
  <c r="D27"/>
  <c r="D18"/>
  <c r="G313" i="54"/>
  <c r="F313"/>
  <c r="G312"/>
  <c r="F312"/>
  <c r="G308"/>
  <c r="F308"/>
  <c r="G307"/>
  <c r="F307"/>
  <c r="G277"/>
  <c r="F277"/>
  <c r="G274"/>
  <c r="F274"/>
  <c r="F273" s="1"/>
  <c r="G268"/>
  <c r="F268"/>
  <c r="G267"/>
  <c r="F267"/>
  <c r="G264"/>
  <c r="F264"/>
  <c r="G263"/>
  <c r="F263"/>
  <c r="G260"/>
  <c r="F260"/>
  <c r="G259"/>
  <c r="F259"/>
  <c r="G258"/>
  <c r="F258"/>
  <c r="F254"/>
  <c r="G252"/>
  <c r="F252"/>
  <c r="G251"/>
  <c r="F251"/>
  <c r="F250"/>
  <c r="G246"/>
  <c r="F246"/>
  <c r="G245"/>
  <c r="F245"/>
  <c r="G243"/>
  <c r="F243"/>
  <c r="G240"/>
  <c r="F240"/>
  <c r="G239"/>
  <c r="F239"/>
  <c r="G238"/>
  <c r="F238"/>
  <c r="G235"/>
  <c r="F235"/>
  <c r="G234"/>
  <c r="F234"/>
  <c r="G231"/>
  <c r="F231"/>
  <c r="G229"/>
  <c r="F229"/>
  <c r="G228"/>
  <c r="F228"/>
  <c r="G227"/>
  <c r="F227"/>
  <c r="G225"/>
  <c r="F225"/>
  <c r="G224"/>
  <c r="F224"/>
  <c r="G222"/>
  <c r="F222"/>
  <c r="G221"/>
  <c r="F221"/>
  <c r="G218"/>
  <c r="F218"/>
  <c r="G217"/>
  <c r="F217"/>
  <c r="G213"/>
  <c r="F213"/>
  <c r="G212"/>
  <c r="F212"/>
  <c r="G208"/>
  <c r="G207" s="1"/>
  <c r="F208"/>
  <c r="F207" s="1"/>
  <c r="G205"/>
  <c r="F205"/>
  <c r="G202"/>
  <c r="F202"/>
  <c r="G201"/>
  <c r="F201"/>
  <c r="G199"/>
  <c r="F199"/>
  <c r="G198"/>
  <c r="F198"/>
  <c r="G195"/>
  <c r="F195"/>
  <c r="G194"/>
  <c r="F194"/>
  <c r="G192"/>
  <c r="F192"/>
  <c r="G191"/>
  <c r="F191"/>
  <c r="G186"/>
  <c r="F186"/>
  <c r="G183"/>
  <c r="F183"/>
  <c r="G182"/>
  <c r="F182"/>
  <c r="G181"/>
  <c r="F181"/>
  <c r="G179"/>
  <c r="F179"/>
  <c r="G178"/>
  <c r="F178"/>
  <c r="G176"/>
  <c r="F176"/>
  <c r="G175"/>
  <c r="F175"/>
  <c r="G174"/>
  <c r="F174"/>
  <c r="G169"/>
  <c r="F169"/>
  <c r="G168"/>
  <c r="F168"/>
  <c r="G166"/>
  <c r="F166"/>
  <c r="G165"/>
  <c r="F165"/>
  <c r="G164"/>
  <c r="F164"/>
  <c r="G160"/>
  <c r="F160"/>
  <c r="G159"/>
  <c r="F159"/>
  <c r="G158"/>
  <c r="F158"/>
  <c r="F154"/>
  <c r="F148"/>
  <c r="G145"/>
  <c r="F145"/>
  <c r="G144"/>
  <c r="F144"/>
  <c r="G137"/>
  <c r="F137"/>
  <c r="G136"/>
  <c r="F136"/>
  <c r="F129"/>
  <c r="F124"/>
  <c r="F122"/>
  <c r="G117"/>
  <c r="G116" s="1"/>
  <c r="F117"/>
  <c r="F116" s="1"/>
  <c r="G112"/>
  <c r="F112"/>
  <c r="G111"/>
  <c r="F111"/>
  <c r="G107"/>
  <c r="F107"/>
  <c r="G106"/>
  <c r="F106"/>
  <c r="G102"/>
  <c r="F102"/>
  <c r="G101"/>
  <c r="F101"/>
  <c r="F85"/>
  <c r="G82"/>
  <c r="F82"/>
  <c r="F81" s="1"/>
  <c r="G54"/>
  <c r="F54"/>
  <c r="F53" s="1"/>
  <c r="G49"/>
  <c r="F49"/>
  <c r="G48"/>
  <c r="F48"/>
  <c r="G34"/>
  <c r="F34"/>
  <c r="G33"/>
  <c r="F33"/>
  <c r="F27"/>
  <c r="F22"/>
  <c r="F21" s="1"/>
  <c r="D144" i="32"/>
  <c r="D142"/>
  <c r="D140"/>
  <c r="D138"/>
  <c r="D135"/>
  <c r="D133"/>
  <c r="D131"/>
  <c r="D127"/>
  <c r="D125"/>
  <c r="D122"/>
  <c r="D120" s="1"/>
  <c r="D119" s="1"/>
  <c r="D115"/>
  <c r="D114" s="1"/>
  <c r="D83"/>
  <c r="D82" s="1"/>
  <c r="D81" s="1"/>
  <c r="D78"/>
  <c r="D77" s="1"/>
  <c r="D76" s="1"/>
  <c r="D71"/>
  <c r="D70" s="1"/>
  <c r="D65"/>
  <c r="D62"/>
  <c r="D56"/>
  <c r="D55" s="1"/>
  <c r="D53"/>
  <c r="D52" s="1"/>
  <c r="D50"/>
  <c r="D48"/>
  <c r="D46"/>
  <c r="D43"/>
  <c r="D24"/>
  <c r="D19"/>
  <c r="D18" s="1"/>
  <c r="M205" i="55"/>
  <c r="E52" i="28"/>
  <c r="E34"/>
  <c r="E30"/>
  <c r="E27"/>
  <c r="E18"/>
  <c r="F197" i="54" l="1"/>
  <c r="G85"/>
  <c r="G81" s="1"/>
  <c r="G250"/>
  <c r="G290"/>
  <c r="M217" i="55"/>
  <c r="D124" i="32"/>
  <c r="G155" i="54"/>
  <c r="G154" s="1"/>
  <c r="G149"/>
  <c r="G148" s="1"/>
  <c r="F147"/>
  <c r="F115"/>
  <c r="E87" i="32"/>
  <c r="E86" s="1"/>
  <c r="G62" i="54"/>
  <c r="G53" s="1"/>
  <c r="G22"/>
  <c r="G21" s="1"/>
  <c r="E38" i="28"/>
  <c r="E55" s="1"/>
  <c r="E44"/>
  <c r="D55"/>
  <c r="F20" i="54"/>
  <c r="F315" s="1"/>
  <c r="G197"/>
  <c r="G115"/>
  <c r="C34" i="34"/>
  <c r="C33" s="1"/>
  <c r="C21"/>
  <c r="G273" i="54"/>
  <c r="D137" i="32"/>
  <c r="D61"/>
  <c r="D58" s="1"/>
  <c r="D42"/>
  <c r="E144"/>
  <c r="E142"/>
  <c r="E140"/>
  <c r="E138"/>
  <c r="E135"/>
  <c r="E133"/>
  <c r="E131"/>
  <c r="E129" s="1"/>
  <c r="E127"/>
  <c r="E125"/>
  <c r="E120"/>
  <c r="E119" s="1"/>
  <c r="E115"/>
  <c r="E114" s="1"/>
  <c r="E83"/>
  <c r="E82" s="1"/>
  <c r="E81" s="1"/>
  <c r="E78"/>
  <c r="E77" s="1"/>
  <c r="E76" s="1"/>
  <c r="E71"/>
  <c r="E70" s="1"/>
  <c r="E62"/>
  <c r="E61" s="1"/>
  <c r="E58" s="1"/>
  <c r="E56"/>
  <c r="E55" s="1"/>
  <c r="E53"/>
  <c r="E52" s="1"/>
  <c r="E43"/>
  <c r="E42" s="1"/>
  <c r="E24"/>
  <c r="E19"/>
  <c r="E18" s="1"/>
  <c r="E229" i="54"/>
  <c r="E231"/>
  <c r="E235"/>
  <c r="K205" i="55"/>
  <c r="E34" i="54"/>
  <c r="E112"/>
  <c r="E49"/>
  <c r="G147" l="1"/>
  <c r="G20"/>
  <c r="G315" s="1"/>
  <c r="D118" i="32"/>
  <c r="D117" s="1"/>
  <c r="E124"/>
  <c r="C19" i="34"/>
  <c r="D17" i="32"/>
  <c r="D156" s="1"/>
  <c r="E137"/>
  <c r="E228" i="54"/>
  <c r="E17" i="32"/>
  <c r="E27" i="54"/>
  <c r="E183"/>
  <c r="E118" i="32" l="1"/>
  <c r="E117" s="1"/>
  <c r="E156" s="1"/>
  <c r="C43"/>
  <c r="E82" i="54"/>
  <c r="E22"/>
  <c r="E21" s="1"/>
  <c r="E137"/>
  <c r="E129"/>
  <c r="E124"/>
  <c r="C133" i="32" l="1"/>
  <c r="E277" i="54" l="1"/>
  <c r="E169"/>
  <c r="E240"/>
  <c r="E239" s="1"/>
  <c r="E243"/>
  <c r="E168" l="1"/>
  <c r="E308" l="1"/>
  <c r="E307" s="1"/>
  <c r="E274"/>
  <c r="E160"/>
  <c r="E107"/>
  <c r="E85"/>
  <c r="E268"/>
  <c r="E213"/>
  <c r="C131" i="32"/>
  <c r="C140"/>
  <c r="C135"/>
  <c r="E81" i="54" l="1"/>
  <c r="C144" i="32"/>
  <c r="C142"/>
  <c r="C138"/>
  <c r="C127"/>
  <c r="C125"/>
  <c r="C115"/>
  <c r="C114" s="1"/>
  <c r="E122" i="54"/>
  <c r="E154"/>
  <c r="E313"/>
  <c r="E312" s="1"/>
  <c r="E273" s="1"/>
  <c r="E267"/>
  <c r="E264"/>
  <c r="E263" s="1"/>
  <c r="E260"/>
  <c r="E259" s="1"/>
  <c r="E254"/>
  <c r="E252"/>
  <c r="E251" s="1"/>
  <c r="E246"/>
  <c r="E245" s="1"/>
  <c r="E238" s="1"/>
  <c r="E234"/>
  <c r="E225"/>
  <c r="E224" s="1"/>
  <c r="E222"/>
  <c r="E221" s="1"/>
  <c r="E218"/>
  <c r="E217" s="1"/>
  <c r="E212"/>
  <c r="E208"/>
  <c r="E207" s="1"/>
  <c r="E205"/>
  <c r="E202"/>
  <c r="E199"/>
  <c r="E198" s="1"/>
  <c r="E195"/>
  <c r="E194" s="1"/>
  <c r="E192"/>
  <c r="E191" s="1"/>
  <c r="E186"/>
  <c r="E182"/>
  <c r="E179"/>
  <c r="E178" s="1"/>
  <c r="E176"/>
  <c r="E175" s="1"/>
  <c r="E166"/>
  <c r="E165" s="1"/>
  <c r="E159"/>
  <c r="E158" s="1"/>
  <c r="E148"/>
  <c r="E145"/>
  <c r="E144" s="1"/>
  <c r="E136"/>
  <c r="E117"/>
  <c r="E116" s="1"/>
  <c r="E111"/>
  <c r="E106"/>
  <c r="E102"/>
  <c r="E101" s="1"/>
  <c r="E48"/>
  <c r="E33"/>
  <c r="C52" i="28"/>
  <c r="C44"/>
  <c r="C38"/>
  <c r="C34"/>
  <c r="C30"/>
  <c r="C27"/>
  <c r="C18"/>
  <c r="C83" i="32"/>
  <c r="C82" s="1"/>
  <c r="C81" s="1"/>
  <c r="C78"/>
  <c r="C77" s="1"/>
  <c r="C76" s="1"/>
  <c r="C71"/>
  <c r="C70" s="1"/>
  <c r="C65"/>
  <c r="C62"/>
  <c r="C56"/>
  <c r="C55" s="1"/>
  <c r="C53"/>
  <c r="C52" s="1"/>
  <c r="C50"/>
  <c r="C48"/>
  <c r="C46"/>
  <c r="C24"/>
  <c r="C19"/>
  <c r="C18" s="1"/>
  <c r="C124" l="1"/>
  <c r="C137"/>
  <c r="E147" i="54"/>
  <c r="C42" i="32"/>
  <c r="E115" i="54"/>
  <c r="C122" i="32"/>
  <c r="C120" s="1"/>
  <c r="C119" s="1"/>
  <c r="C55" i="28"/>
  <c r="E20" i="54"/>
  <c r="E164"/>
  <c r="E258"/>
  <c r="E250"/>
  <c r="E227"/>
  <c r="E201"/>
  <c r="E197" s="1"/>
  <c r="E181"/>
  <c r="E174"/>
  <c r="C61" i="32"/>
  <c r="C58" s="1"/>
  <c r="C17" l="1"/>
  <c r="C118"/>
  <c r="C117" s="1"/>
  <c r="E315" i="54"/>
  <c r="C156" i="32" l="1"/>
</calcChain>
</file>

<file path=xl/sharedStrings.xml><?xml version="1.0" encoding="utf-8"?>
<sst xmlns="http://schemas.openxmlformats.org/spreadsheetml/2006/main" count="2533" uniqueCount="876">
  <si>
    <t>к решению Совета</t>
  </si>
  <si>
    <t>Тейковского</t>
  </si>
  <si>
    <t>муниципального района</t>
  </si>
  <si>
    <t>Наименование показателя</t>
  </si>
  <si>
    <t>Финансовый отдел администрации Тейковского муниципального района</t>
  </si>
  <si>
    <t>040</t>
  </si>
  <si>
    <t>042</t>
  </si>
  <si>
    <t>100</t>
  </si>
  <si>
    <t xml:space="preserve">Распределение бюджетных ассигнований по целевым статьям </t>
  </si>
  <si>
    <t>Наименование</t>
  </si>
  <si>
    <t>Целевая статья</t>
  </si>
  <si>
    <t>Вид расходов</t>
  </si>
  <si>
    <t>Муниципальная программа «Развитие физической культуры и спорта в Тейковском муниципальном районе»</t>
  </si>
  <si>
    <t>Непрограммные направления деятельности представительного органа Тейковского муниципального района</t>
  </si>
  <si>
    <t>Иные непрограммные мероприятия</t>
  </si>
  <si>
    <t>Реализация полномочий Ивановской области на осуществление переданных органам местного самоуправления государственных полномочий Ивановской области</t>
  </si>
  <si>
    <t>ВСЕГО</t>
  </si>
  <si>
    <t xml:space="preserve">(муниципальным программам Тейковского муниципального района и </t>
  </si>
  <si>
    <t>не включенным в муниципальные программы Тейковского муниципального</t>
  </si>
  <si>
    <t>РАСПРЕДЕЛЕНИЕ РАСХОДОВ</t>
  </si>
  <si>
    <t xml:space="preserve">Общегосударственные вопросы  </t>
  </si>
  <si>
    <t>Обеспечение деятельности финансовых, налоговых и таможенных органов и органов финансового (финансово-бюджетного) надзора</t>
  </si>
  <si>
    <t>Резервные фонды</t>
  </si>
  <si>
    <t xml:space="preserve">Другие общегосударственные вопросы </t>
  </si>
  <si>
    <t>Национальная безопасность и правоохранительная деятельность</t>
  </si>
  <si>
    <t xml:space="preserve">Национальная экономика </t>
  </si>
  <si>
    <t xml:space="preserve">Сельское хозяйство и рыболовство </t>
  </si>
  <si>
    <t>Дорожное хозяйство (дорожные фонды)</t>
  </si>
  <si>
    <t xml:space="preserve">Другие вопросы в области национальной экономики </t>
  </si>
  <si>
    <t>Дошкольное образование</t>
  </si>
  <si>
    <t>Общее образование</t>
  </si>
  <si>
    <t>Другие вопросы в области образования</t>
  </si>
  <si>
    <t>Культура</t>
  </si>
  <si>
    <t>Социальная политика</t>
  </si>
  <si>
    <t xml:space="preserve">Пенсионное обеспечение </t>
  </si>
  <si>
    <t xml:space="preserve">Охрана семьи и детства </t>
  </si>
  <si>
    <t>Физическая культура и спорт</t>
  </si>
  <si>
    <t xml:space="preserve">Итого расходов </t>
  </si>
  <si>
    <t>0100</t>
  </si>
  <si>
    <t>0103</t>
  </si>
  <si>
    <t>0104</t>
  </si>
  <si>
    <t>0106</t>
  </si>
  <si>
    <t>0111</t>
  </si>
  <si>
    <t>0113</t>
  </si>
  <si>
    <t>0300</t>
  </si>
  <si>
    <t>0400</t>
  </si>
  <si>
    <t>0405</t>
  </si>
  <si>
    <t>0409</t>
  </si>
  <si>
    <t>0412</t>
  </si>
  <si>
    <t>0700</t>
  </si>
  <si>
    <t>0701</t>
  </si>
  <si>
    <t>0702</t>
  </si>
  <si>
    <t>0707</t>
  </si>
  <si>
    <t>0709</t>
  </si>
  <si>
    <t>0800</t>
  </si>
  <si>
    <t>0801</t>
  </si>
  <si>
    <t>1000</t>
  </si>
  <si>
    <t>1001</t>
  </si>
  <si>
    <t>1004</t>
  </si>
  <si>
    <t>1100</t>
  </si>
  <si>
    <t>Раздел, подразделений</t>
  </si>
  <si>
    <t>Вид рас-ходов</t>
  </si>
  <si>
    <t>Администрация Тейковского муниципального района</t>
  </si>
  <si>
    <t>Совет Тейковского муниципального района</t>
  </si>
  <si>
    <t>041</t>
  </si>
  <si>
    <t>046</t>
  </si>
  <si>
    <t xml:space="preserve">Ведомственная структура расходов бюджета Тейковского муниципального </t>
  </si>
  <si>
    <r>
      <t>Образование</t>
    </r>
    <r>
      <rPr>
        <sz val="10"/>
        <color theme="1"/>
        <rFont val="Times New Roman"/>
        <family val="1"/>
        <charset val="204"/>
      </rPr>
      <t xml:space="preserve"> </t>
    </r>
  </si>
  <si>
    <t>Код адми-нистратора расходов</t>
  </si>
  <si>
    <t>Отдел образования администрации Тейковского муниципального района</t>
  </si>
  <si>
    <t>0105</t>
  </si>
  <si>
    <t>Судебная система</t>
  </si>
  <si>
    <t>0102</t>
  </si>
  <si>
    <t>Функционирование высшего должностного лица субъекта Российской Федерации и муниципального образования</t>
  </si>
  <si>
    <t xml:space="preserve">Подпрограмма «Развитие общего образования» </t>
  </si>
  <si>
    <t>Основное мероприятие «Укрепление материально-технической базы учреждений образования»</t>
  </si>
  <si>
    <t>Основное мероприятие «Развитие кадрового потенциала системы образования»</t>
  </si>
  <si>
    <t xml:space="preserve">Подпрограмма «Финансовое обеспечение предоставления мер социальной поддержки в сфере образования» </t>
  </si>
  <si>
    <t>Основное мероприятие «Финансовое обеспечение предоставления мер социальной поддержки в сфере образования»</t>
  </si>
  <si>
    <t xml:space="preserve">Подпрограмма “Реализация основных общеобразовательных программ» </t>
  </si>
  <si>
    <t>Основное мероприятие «Развитие дошкольного образования»</t>
  </si>
  <si>
    <t xml:space="preserve">Основное мероприятие «Развитие общего образования» </t>
  </si>
  <si>
    <t xml:space="preserve">Подпрограмма «Реализация дополнительных общеобразовательных программ» </t>
  </si>
  <si>
    <t>Основное мероприятие «Развитие дополнительного образования»</t>
  </si>
  <si>
    <t xml:space="preserve">Подпрограмма «Организация отдыха и оздоровления детей» </t>
  </si>
  <si>
    <t>Основное мероприятие «Организация отдыха и оздоровления детей»</t>
  </si>
  <si>
    <t>Основное мероприятие «Реализация молодежной политики»</t>
  </si>
  <si>
    <t>Основное мероприятие «Развитие культуры»</t>
  </si>
  <si>
    <t>Основное мероприятие «Укрепление материально-технической базы учреждений культуры»</t>
  </si>
  <si>
    <t>Основное мероприятие «Повышение средней заработной платы работникам муниципальных учреждений культуры»</t>
  </si>
  <si>
    <t xml:space="preserve">Подпрограмма «Предоставление дополнительного образования в сфере культуры и искусства» </t>
  </si>
  <si>
    <t>Основное мероприятие «Физическое воспитание и обеспечение организации и проведения физкультурных мероприятий и массовых спортивных мероприятий»</t>
  </si>
  <si>
    <t>Функционирование высшего должностного лица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</si>
  <si>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пенсионного обеспечения отдельных категорий граждан (Социальное обеспечение и иные выплаты населению)</t>
  </si>
  <si>
    <t>Приложение 7</t>
  </si>
  <si>
    <t xml:space="preserve">Подпрограмма «Выявление и поддержка одаренных детей» </t>
  </si>
  <si>
    <t>Основное мероприятие «Выявление и поддержка одаренных детей и молодежи»</t>
  </si>
  <si>
    <t>Проведение районных и участие в областных конкурсах социально значимых программ и проектов, направленных на поддержку одаренных детей (Предоставление субсидий бюджетным, автономным учреждениям и иным некоммерческим организациям)</t>
  </si>
  <si>
    <t>047</t>
  </si>
  <si>
    <t>0804</t>
  </si>
  <si>
    <t>Другие вопросы в области культуры, кинематографии</t>
  </si>
  <si>
    <t>Культура, кинематография</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</si>
  <si>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</si>
  <si>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 xml:space="preserve">Проведение районных и участие в областных конкурсах социально значимых программ и проектов, направленных на поддержку одаренных детей (Закупка товаров, работ и услуг для обеспечения государственных (муниципальных) нужд) </t>
  </si>
  <si>
    <t xml:space="preserve">Расходы на питание детей (Закупка товаров, работ и услуг для обеспечения государственных (муниципальных) нужд) </t>
  </si>
  <si>
    <t xml:space="preserve">Содержание прочих учреждений образования (Закупка товаров, работ и услуг для обеспечения государственных (муниципальных) нужд) </t>
  </si>
  <si>
    <t xml:space="preserve">Содержание учреждений культуры  за счет иных источников (Закупка товаров, работ и услуг для обеспечения государственных (муниципальных) нужд) </t>
  </si>
  <si>
    <t xml:space="preserve">Информирование населения о деятельности органов местного самоуправления Тейковского муниципального района (Закупка товаров, работ и услуг для обеспечения государственных (муниципальных) нужд) </t>
  </si>
  <si>
    <t xml:space="preserve">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 </t>
  </si>
  <si>
    <t xml:space="preserve"> 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</si>
  <si>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</si>
  <si>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1003</t>
  </si>
  <si>
    <t>Социальное обеспечение населения</t>
  </si>
  <si>
    <t>Приложение 9</t>
  </si>
  <si>
    <t>Молодежная политика</t>
  </si>
  <si>
    <t xml:space="preserve">Мероприятия в области строительства, архитектуры и градостроительства (Закупка товаров, работ и услуг для обеспечения государственных (муниципальных) нужд) </t>
  </si>
  <si>
    <t>Подпрограмма «Содержание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t>
  </si>
  <si>
    <t>Основное мероприятие «Содержание автомобильных дорог общего пользования местного значения и дорог внутри населенных пунктов»</t>
  </si>
  <si>
    <t>Подпрограмма «Текущий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t>
  </si>
  <si>
    <t>Основное мероприятие «Текущий и капитальный ремонт автомобильных дорог общего пользования местного значения и дорог внутри населенных пунктов»</t>
  </si>
  <si>
    <t>Подпрограмма «Развитие газификации Тейковского муниципального района»</t>
  </si>
  <si>
    <t>Подпрограмма «Обеспечение водоснабжением  жителей Тейковского муниципального района»</t>
  </si>
  <si>
    <t>Основное мероприятие "Участие в организации деятельности по сбору и транспортированию твердых коммунальных отходов"</t>
  </si>
  <si>
    <t>Подпрограмма «Содержание территорий сельских кладбищ Тейковского муниципального района»</t>
  </si>
  <si>
    <t>Основное мероприятие «Проведение капитального ремонта жилфонда»</t>
  </si>
  <si>
    <t xml:space="preserve">Формирование районного фонда материально-технических ресурсов (Закупка товаров, работ и услуг для обеспечения государственных (муниципальных) нужд) </t>
  </si>
  <si>
    <t xml:space="preserve">Проведение капитального ремонта муниципального жилого фонда (Закупка товаров, работ и услуг для обеспечения государственных (муниципальных) нужд) </t>
  </si>
  <si>
    <t>0502</t>
  </si>
  <si>
    <t>0501</t>
  </si>
  <si>
    <t>0503</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</si>
  <si>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</si>
  <si>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</si>
  <si>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Жилищно-коммунальное хозяйство</t>
  </si>
  <si>
    <t>0500</t>
  </si>
  <si>
    <t>Жилищное хозяйство</t>
  </si>
  <si>
    <t>Коммунальное хозяйство</t>
  </si>
  <si>
    <t>Благоустройство</t>
  </si>
  <si>
    <t>Основное мероприятие "Обеспечение водоснабжения в границах муниципального района"</t>
  </si>
  <si>
    <t>Приложение 2</t>
  </si>
  <si>
    <t>0703</t>
  </si>
  <si>
    <t>Дополнительное образование детей</t>
  </si>
  <si>
    <t>Основное мероприятие "Подготовка проектов планировки территории"</t>
  </si>
  <si>
    <t xml:space="preserve">Подпрограмма "Организация целевой подготовки педагогов для работы в муниципальных образовательных организациях Тейковского муниципального района </t>
  </si>
  <si>
    <t xml:space="preserve">Тейковского </t>
  </si>
  <si>
    <t>ДОХОДЫ</t>
  </si>
  <si>
    <t>Код классификации доходов бюджетов Российской Федерации</t>
  </si>
  <si>
    <t xml:space="preserve"> 000 1000000000 0000 000</t>
  </si>
  <si>
    <t xml:space="preserve">  НАЛОГОВЫЕ И НЕНАЛОГОВЫЕ ДОХОДЫ</t>
  </si>
  <si>
    <t xml:space="preserve"> 000 1010000000 0000 000</t>
  </si>
  <si>
    <t xml:space="preserve">  НАЛОГИ НА ПРИБЫЛЬ, ДОХОДЫ</t>
  </si>
  <si>
    <t xml:space="preserve"> 000 1010200001 0000 110</t>
  </si>
  <si>
    <t xml:space="preserve">  Налог на доходы физических лиц</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</si>
  <si>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</si>
  <si>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000 1030000000 0000 000</t>
  </si>
  <si>
    <t xml:space="preserve">  НАЛОГИ НА ТОВАРЫ (РАБОТЫ, УСЛУГИ), РЕАЛИЗУЕМЫЕ НА ТЕРРИТОРИИ РОССИЙСКОЙ ФЕДЕРАЦИИ</t>
  </si>
  <si>
    <t xml:space="preserve"> 000 1050000000 0000 000</t>
  </si>
  <si>
    <t xml:space="preserve">  НАЛОГИ НА СОВОКУПНЫЙ ДОХОД</t>
  </si>
  <si>
    <t xml:space="preserve">  Единый налог на вмененный доход для отдельных видов деятельности</t>
  </si>
  <si>
    <t xml:space="preserve">  Единый сельскохозяйственный налог</t>
  </si>
  <si>
    <t xml:space="preserve"> 000 1070000000 0000 000</t>
  </si>
  <si>
    <t xml:space="preserve">  НАЛОГИ, СБОРЫ И РЕГУЛЯРНЫЕ ПЛАТЕЖИ ЗА ПОЛЬЗОВАНИЕ ПРИРОДНЫМИ РЕСУРСАМИ</t>
  </si>
  <si>
    <t xml:space="preserve"> 000 1070100001 0000 110</t>
  </si>
  <si>
    <t xml:space="preserve">  Налог на добычу полезных ископаемых</t>
  </si>
  <si>
    <t>182 1070102001 0000 110</t>
  </si>
  <si>
    <t xml:space="preserve">  Налог на добычу общераспространенных полезных ископаемых</t>
  </si>
  <si>
    <t xml:space="preserve"> 000 1110000000 0000 000</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</si>
  <si>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</si>
  <si>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</si>
  <si>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</si>
  <si>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</si>
  <si>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040 1110501313 0000 120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</si>
  <si>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</si>
  <si>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000 1130000000 0000 000</t>
  </si>
  <si>
    <t xml:space="preserve"> 000 1130100000 0000 130</t>
  </si>
  <si>
    <t xml:space="preserve">  Доходы от оказания платных услуг (работ)</t>
  </si>
  <si>
    <t xml:space="preserve"> 000 1130199000 0000 130</t>
  </si>
  <si>
    <t xml:space="preserve">  Прочие доходы от оказания платных услуг (работ)</t>
  </si>
  <si>
    <t>040 1130199505 0000 130</t>
  </si>
  <si>
    <t xml:space="preserve">  Прочие доходы от оказания платных услуг (работ) получателями средств бюджетов муниципальных районов</t>
  </si>
  <si>
    <t>042 1130199505 0000 130</t>
  </si>
  <si>
    <t xml:space="preserve"> 000 1140000000 0000 000</t>
  </si>
  <si>
    <t xml:space="preserve">  ДОХОДЫ ОТ ПРОДАЖИ МАТЕРИАЛЬНЫХ И НЕМАТЕРИАЛЬНЫХ АКТИВОВ</t>
  </si>
  <si>
    <t xml:space="preserve">  Доходы от продажи земельных участков, государственная собственность на которые не разграничена</t>
  </si>
  <si>
    <t xml:space="preserve"> 000 1160000000 0000 000</t>
  </si>
  <si>
    <t xml:space="preserve">  ШТРАФЫ, САНКЦИИ, ВОЗМЕЩЕНИЕ УЩЕРБА</t>
  </si>
  <si>
    <t xml:space="preserve"> 000 1170000000 0000 000</t>
  </si>
  <si>
    <t xml:space="preserve">  ПРОЧИЕ НЕНАЛОГОВЫЕ ДОХОДЫ</t>
  </si>
  <si>
    <t xml:space="preserve"> 000 1170500000 0000 180</t>
  </si>
  <si>
    <t xml:space="preserve">  Прочие неналоговые доходы</t>
  </si>
  <si>
    <t>040 1170505005 0000 180</t>
  </si>
  <si>
    <t xml:space="preserve">  Прочие неналоговые доходы бюджетов муниципальных районов</t>
  </si>
  <si>
    <t xml:space="preserve"> 000 2000000000 0000 000</t>
  </si>
  <si>
    <t xml:space="preserve">  БЕЗВОЗМЕЗДНЫЕ ПОСТУПЛЕНИЯ</t>
  </si>
  <si>
    <t xml:space="preserve"> 000 2020000000 0000 000</t>
  </si>
  <si>
    <t xml:space="preserve">  БЕЗВОЗМЕЗДНЫЕ ПОСТУПЛЕНИЯ ОТ ДРУГИХ БЮДЖЕТОВ БЮДЖЕТНОЙ СИСТЕМЫ РОССИЙСКОЙ ФЕДЕРАЦИИ</t>
  </si>
  <si>
    <t xml:space="preserve">  Дотации на выравнивание бюджетной обеспеченности</t>
  </si>
  <si>
    <t xml:space="preserve">  Субсидии бюджетам бюджетной системы Российской Федерации (межбюджетные субсидии)</t>
  </si>
  <si>
    <t xml:space="preserve">  Прочие субсидии</t>
  </si>
  <si>
    <t xml:space="preserve">  Прочие субсидии бюджетам муниципальных районов</t>
  </si>
  <si>
    <t xml:space="preserve">  Субвенции местным бюджетам на выполнение передаваемых полномочий субъектов Российской Федерации</t>
  </si>
  <si>
    <t xml:space="preserve">  Субвенции бюджетам муниципальных районов на выполнение передаваемых полномочий субъектов Российской Федерации</t>
  </si>
  <si>
    <t xml:space="preserve">  Прочие субвенции</t>
  </si>
  <si>
    <t xml:space="preserve">  Прочие субвенции бюджетам муниципальных районов</t>
  </si>
  <si>
    <t xml:space="preserve">  Итого доходов</t>
  </si>
  <si>
    <t xml:space="preserve">к решению Совета </t>
  </si>
  <si>
    <t>Приложение 5</t>
  </si>
  <si>
    <t>Источники внутреннего финансирования дефицита</t>
  </si>
  <si>
    <t>Код классификации источников финансирования дефицитов бюджетов</t>
  </si>
  <si>
    <t>Наименование кода классификации источников финансирования дефицитов бюджетов</t>
  </si>
  <si>
    <t>000 01 00 00 00 00 0000 000</t>
  </si>
  <si>
    <t>Источники внутреннего финансирования дефицитов бюджетов – всего:</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</si>
  <si>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</si>
  <si>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</si>
  <si>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</si>
  <si>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</si>
  <si>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</si>
  <si>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</si>
  <si>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</si>
  <si>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</si>
  <si>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040 01 05 02 01 05 0000 510</t>
  </si>
  <si>
    <t>Увеличение прочих остатков денежных средств бюджетов муниципальных районов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</si>
  <si>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</si>
  <si>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</si>
  <si>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</si>
  <si>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</si>
  <si>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</si>
  <si>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</si>
  <si>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040 01 05 02 01 05 0000 610</t>
  </si>
  <si>
    <t>Уменьшение прочих остатков денежных средств бюджетов муниципальных районов</t>
  </si>
  <si>
    <t xml:space="preserve">  Дотации бюджетам бюджетной системы Российской Федерации </t>
  </si>
  <si>
    <t xml:space="preserve">Ремонт, строительство и содержание колодцев (Закупка товаров, работ и услуг для обеспечения государственных (муниципальных) нужд) </t>
  </si>
  <si>
    <t xml:space="preserve">Содержание территорий кладбищ, обустройство контейнерных площадок (Закупка товаров, работ и услуг для обеспечения государственных (муниципальных) нужд) </t>
  </si>
  <si>
    <t>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</si>
  <si>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Организационные меры по формированию патриотического сознания детей и молодежи (Закупка товаров, работ и услуг для обеспечения государственных (муниципальных) нужд) </t>
  </si>
  <si>
    <t>Приложение 1</t>
  </si>
  <si>
    <t>Приложение 4</t>
  </si>
  <si>
    <t>182 1 05 02010 02 0000 110</t>
  </si>
  <si>
    <t>182 1 05 04020 02 0000 110</t>
  </si>
  <si>
    <t>182 1 05 03010 01 0000 110</t>
  </si>
  <si>
    <t xml:space="preserve">                 к решению Совета</t>
  </si>
  <si>
    <t xml:space="preserve">                 Тейковского</t>
  </si>
  <si>
    <t xml:space="preserve">                 муниципального района</t>
  </si>
  <si>
    <t>Приложение 3</t>
  </si>
  <si>
    <t>Дотации бюджетам муниципальных районов на поддержку мер по обеспечению сбалансированности бюджетов</t>
  </si>
  <si>
    <t>040 1110501305 0000 120</t>
  </si>
  <si>
    <t>Дотации бюджетам на поддержку мер по обеспечению сбалансированности бюджетов</t>
  </si>
  <si>
    <t>(руб.)</t>
  </si>
  <si>
    <t xml:space="preserve"> 000 2021000000 0000 150</t>
  </si>
  <si>
    <t xml:space="preserve"> 000 2021500100 0000 150</t>
  </si>
  <si>
    <t>040 2021500105 0000 150</t>
  </si>
  <si>
    <t>000 2021500200 0000 150</t>
  </si>
  <si>
    <t>040 2021500205 0000 150</t>
  </si>
  <si>
    <t xml:space="preserve"> 000 2022000000 0000 150</t>
  </si>
  <si>
    <t xml:space="preserve"> 000 2022999900 0000 150</t>
  </si>
  <si>
    <t>040 2022999905 0000 150</t>
  </si>
  <si>
    <t xml:space="preserve"> 000 2023000000 0000 150</t>
  </si>
  <si>
    <t xml:space="preserve">  ДОХОДЫ ОТ ОКАЗАНИЯ ПЛАТНЫХ УСЛУГ И КОМПЕНСАЦИИ ЗАТРАТ ГОСУДАРСТВА</t>
  </si>
  <si>
    <t xml:space="preserve">Организация целевой подготовки педагогов для работы в муниципальных образовательных организациях Тейковского муниципального района (Закупка товаров, работ и услуг для обеспечения государственных (муниципальных) нужд) </t>
  </si>
  <si>
    <t>1101</t>
  </si>
  <si>
    <t xml:space="preserve">           (руб.)</t>
  </si>
  <si>
    <t xml:space="preserve">Физическая культура </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</si>
  <si>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</si>
  <si>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</si>
  <si>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</si>
  <si>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182 1 01 02010 01 0000 110</t>
  </si>
  <si>
    <t>182 1 01 02020 01 0000 110</t>
  </si>
  <si>
    <t>182 1 01 02030 01 0000 110</t>
  </si>
  <si>
    <t>182 1 01 02040 01 0000 110</t>
  </si>
  <si>
    <t xml:space="preserve">  Акцизы по подакцизным товарам (продукции), производимым на территории Российской Федерации</t>
  </si>
  <si>
    <t>000 1 03 02000 01 0000 110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</si>
  <si>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</si>
  <si>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</si>
  <si>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100 1 03 02241 01 0000 110</t>
  </si>
  <si>
    <t>100 1 03 02251 01 0000 110</t>
  </si>
  <si>
    <t>100 1 03 02261 01 0000 110</t>
  </si>
  <si>
    <t>000 1 05 02000 02 0000 110</t>
  </si>
  <si>
    <t>000 1 05 03000 01 0000 110</t>
  </si>
  <si>
    <t xml:space="preserve">  Налог, взимаемый в связи с применением патентной системы налогообложения</t>
  </si>
  <si>
    <t>000 1 05 04000 02 0000 110</t>
  </si>
  <si>
    <t>000 1 11 05000 00 0000 120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</si>
  <si>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</si>
  <si>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</si>
  <si>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находящихся в государственной и муниципальной собственности</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</si>
  <si>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</si>
  <si>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</si>
  <si>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</si>
  <si>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000 1 14 06010 00 0000 430</t>
  </si>
  <si>
    <t>040 1 14 06013 05 0000 430</t>
  </si>
  <si>
    <t>040 1 14 06013 13 0000 430</t>
  </si>
  <si>
    <t xml:space="preserve">  Субвенции бюджетам бюджетной системы Российской Федерации</t>
  </si>
  <si>
    <t xml:space="preserve">  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</si>
  <si>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</si>
  <si>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</si>
  <si>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</si>
  <si>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Налог, взимаемый в связи с применением патентной системы налогообложения, зачисляемый в бюджеты муниципальных районов </t>
  </si>
  <si>
    <t>Расходы на доведение заработной платы работников до МРОТ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</si>
  <si>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повышение заработной платы работников бюджетной сферы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</si>
  <si>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"Реализация программ спортивной подготовки по видам спорта"</t>
  </si>
  <si>
    <t xml:space="preserve">Основное мероприятие "Организация спортивной подготовки по видам спорта" </t>
  </si>
  <si>
    <t>Основное мероприятие «Содержание временно пустующих муниципальных жилых и нежилых помещений, а также специализированных жилых помещений Тейковского муниципального района»</t>
  </si>
  <si>
    <t xml:space="preserve">Подпрограмма "Развитие кадрового потенциала системы образования"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</si>
  <si>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(Предоставление субсидий бюджетным, автономным учреждениям и иным некоммерческим организациям)</t>
  </si>
  <si>
    <t>Организация спортивной подготовки по видам спорта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</si>
  <si>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1102</t>
  </si>
  <si>
    <t>Массовый спорт</t>
  </si>
  <si>
    <t xml:space="preserve">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 </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</si>
  <si>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t>
  </si>
  <si>
    <t>040 202 3002405 0000 150</t>
  </si>
  <si>
    <t>000 202 3002400 0000 150</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</si>
  <si>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</si>
  <si>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</si>
  <si>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</si>
  <si>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</si>
  <si>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</si>
  <si>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</si>
  <si>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</si>
  <si>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</si>
  <si>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000 1080000000 0000 000</t>
  </si>
  <si>
    <t>ГОСУДАРСТВЕННАЯ ПОШЛИНА</t>
  </si>
  <si>
    <t>000 1080300001 0000 110</t>
  </si>
  <si>
    <t>Государственная пошлина по делам, рассматриваемым в судах общей юрисдикции, мировыми судьями</t>
  </si>
  <si>
    <t>182 1080301001 0000 110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</si>
  <si>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</si>
  <si>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023 1160105301 0000 140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</si>
  <si>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</si>
  <si>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023 1160107301 0000 140</t>
  </si>
  <si>
    <t>023 1160120301 0000 140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</si>
  <si>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</si>
  <si>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000 2022021600 0000 150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</si>
  <si>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</si>
  <si>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040 2022021605 0000 150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</si>
  <si>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</si>
  <si>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000 2024000000 0000 150</t>
  </si>
  <si>
    <t xml:space="preserve">  Иные межбюджетные трансферты</t>
  </si>
  <si>
    <t xml:space="preserve">000 2024530300 0000 150
</t>
  </si>
  <si>
    <t>2023 год</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</si>
  <si>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</si>
  <si>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Муниципальная программа «Экономическое развитие Тейковского муниципального района»</t>
  </si>
  <si>
    <t xml:space="preserve">Подпрограмма «Поддержка и развитие малого и среднего предпринимательства в Тейковском муниципальном районе»  </t>
  </si>
  <si>
    <t xml:space="preserve">Муниципальная программа «Повышение безопасности дорожного движения Тейковского муниципального района» </t>
  </si>
  <si>
    <t xml:space="preserve">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</si>
  <si>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 xml:space="preserve">Организация и проведение мероприятий для граждан пожилого возраста, направленных на повышение качества жизни и активного долголетия (Закупка товаров, работ и услуг для обеспечения государственных (муниципальных) нужд) </t>
  </si>
  <si>
    <t xml:space="preserve">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</si>
  <si>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Подпрограмма «Формирование законопослушного поведения участников дорожного движения в Тейковском муниципальном районе»</t>
  </si>
  <si>
    <t>Основное мероприятие «Предупреждение опасного поведения детей дошкольного и школьного возраста, участников дорожного движения»</t>
  </si>
  <si>
    <t>Основное мероприятие «Обеспечение газоснабжением в границах муниципального района»</t>
  </si>
  <si>
    <t>Разработка проектно-сметной документации и газификации населенных пунктов Тейковского муниципального района  (Капитальные вложения в объекты государственной (муниципальной) собственности)</t>
  </si>
  <si>
    <t>Подпрограмма «Проведение капитального ремонта общего имущества в многоквартирных домах, расположенных на территории Тейковского муниципального района»</t>
  </si>
  <si>
    <t xml:space="preserve">Взносы региональному оператору  на проведение капитального ремонта общего имущества многоквартирных жилых домов  (Закупка товаров, работ и услуг для обеспечения государственных (муниципальных) нужд) </t>
  </si>
  <si>
    <t>Основное мероприятие "Содержаний территорий сельских кладбищ"</t>
  </si>
  <si>
    <t>Подпрограмма «Подготовка проектов внесения изменений в документы территориального планирования, правила землепользования и застройки»</t>
  </si>
  <si>
    <t>Подпрограмма "Реализация мероприятий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территории Тейковского муниципального района"</t>
  </si>
  <si>
    <t>28А0000000</t>
  </si>
  <si>
    <t>28А0100000</t>
  </si>
  <si>
    <t xml:space="preserve">Подпрограмма «Управление и распоряжение имуществом, находящимся в муниципальной собственности Тейковского муниципального района» </t>
  </si>
  <si>
    <t xml:space="preserve">Основное мероприятие «Оценка недвижимости, признание прав и регулирование отношений по муниципальной собственности» </t>
  </si>
  <si>
    <t xml:space="preserve">Изготовление технической документации и оформление  права собственности Тейковского муниципального района на объекты недвижимости (Закупка товаров, работ и услуг для обеспечения государственных (муниципальных) нужд) </t>
  </si>
  <si>
    <t xml:space="preserve">Оценка рыночной стоимости имущества  и (или) размера арендной платы (Закупка товаров, работ и услуг для обеспечения государственных (муниципальных) нужд) </t>
  </si>
  <si>
    <t xml:space="preserve">Содержание и текущий ремонт имущества, находящегося в казне Тейковского муниципального района  (Закупка товаров, работ и услуг для обеспечения государственных (муниципальных) нужд) </t>
  </si>
  <si>
    <t>Муниципальная программа "Совершенствование местного самоуправления на территории Тейковского муниципального района"</t>
  </si>
  <si>
    <t xml:space="preserve">Подпрограмма "Развитие муниципальной службы на территории Тейковского муниципального района" </t>
  </si>
  <si>
    <t>Основное мероприятие "Повышение эффективности местного самоуправления"</t>
  </si>
  <si>
    <t xml:space="preserve">Повышение квалификации кадров в органах местного самоуправления (Закупка товаров, работ и услуг для обеспечения государственных (муниципальных) нужд) </t>
  </si>
  <si>
    <t xml:space="preserve">Подпрограмма "Противодействие коррупции на территории Тейковского муниципального района" </t>
  </si>
  <si>
    <t>Основное мероприятие "Формирование системы антикоррупционного просвещения"</t>
  </si>
  <si>
    <t xml:space="preserve">Противодействие коррупции в органах местного самоуправления (Закупка товаров, работ и услуг для обеспечения государственных (муниципальных) нужд) </t>
  </si>
  <si>
    <t>Муниципальная программа "Открытый и безопасный район"</t>
  </si>
  <si>
    <t>Подпрограмма "Информатизация, техническое и программное обеспечение, обслуживание и сопровождение информационных систем"</t>
  </si>
  <si>
    <t>Основное мероприятие "Информатизация, техническое и программное обеспечение, обслуживание и сопровождение информационных систем"</t>
  </si>
  <si>
    <t xml:space="preserve">Содержание и развитие информационных и телекоммуникационных систем и оборудования Тейковского муниципального района  (Закупка товаров, работ и услуг для обеспечения государственных (муниципальных) нужд) </t>
  </si>
  <si>
    <t xml:space="preserve">Выполнение требований по защите конфиденциальной информации, обрабатываемой в автоматизированных системах Тейковского муниципального района (Закупка товаров, работ и услуг для обеспечения государственных (муниципальных) нужд) </t>
  </si>
  <si>
    <t>Подпрограмма "Повышение уровня информационной открытости органов местного самоуправления Тейковского муниципального района"</t>
  </si>
  <si>
    <t>Основное мероприятие "Реализация мероприятий, направленных на повышение уровня информационной открытости органов местного самоуправления Тейковского муниципального района, а так же на создание информационного взаимодействия органов власти и населения"</t>
  </si>
  <si>
    <t xml:space="preserve">Формирование открытого и общедоступного информационного ресурса, содержащего информацию о деятельности органов местного самоуправления (Закупка товаров, работ и услуг для обеспечения государственных (муниципальных) нужд) </t>
  </si>
  <si>
    <t>Муниципальная программа «Реализация молодежной политики на территории Тейковского муниципального района»</t>
  </si>
  <si>
    <t>Подпрограмма "Патриотическое воспитание детей и молодежи и подготовка молодежи Тейковского муниципального района к военной службе"</t>
  </si>
  <si>
    <t>Муниципальная программа «Развитие образования Тейковского муниципального района на 2020 - 2025 годы»</t>
  </si>
  <si>
    <t xml:space="preserve">Мероприятия по укреплению материально-технической базы дошкольных образовательных организаций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</si>
  <si>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</si>
  <si>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«Финансовое обеспечение предоставления общедоступного и бесплатного образования  в муниципальных образовательных организациях» </t>
  </si>
  <si>
    <t>21701S0190</t>
  </si>
  <si>
    <t xml:space="preserve">Подпрограмма «Развитие культуры Тейковского муниципального района» </t>
  </si>
  <si>
    <t>2210380340</t>
  </si>
  <si>
    <t>22103S0340</t>
  </si>
  <si>
    <t>Подпрограмма "Повышение туристической привлекательности Тейковского района"</t>
  </si>
  <si>
    <t xml:space="preserve">Основное мероприятие "Создание и продвижение конкурентоспособного туристского продукта" </t>
  </si>
  <si>
    <t xml:space="preserve">Развитие местного и событийного туризма (Закупка товаров, работ и услуг для обеспечения государственных (муниципальных) нужд) </t>
  </si>
  <si>
    <t xml:space="preserve">Подпрограмма «Организация физкультурно-массовых, спортивных мероприятий и участие спортсменов Тейковского муниципального района в районных, областных, зональных и региональных соревнованиях»  </t>
  </si>
  <si>
    <t>Муниципальная программа «Поддержка населения в Тейковском муниципальном районе»</t>
  </si>
  <si>
    <t>26201R0820</t>
  </si>
  <si>
    <t>27201S0510</t>
  </si>
  <si>
    <t>Основное мероприятие «Создание и развитие инфраструктуры на сельских территориях»</t>
  </si>
  <si>
    <t>Подпрограмма «Обеспечение рационального, эффективного использования земельных участков, государственная собственность на которые  не разграничена»</t>
  </si>
  <si>
    <t xml:space="preserve">Основное мероприятие «Организация работ по проведению кадастровых работ и определению рыночной стоимости земельных участков,  государственная собственность на которые  не разграничена» </t>
  </si>
  <si>
    <t xml:space="preserve">Проведение кадастровых работ по образованию земельных участков и постановке их на кадастровый учет (Закупка товаров, работ и услуг для обеспечения государственных (муниципальных) нужд) </t>
  </si>
  <si>
    <t xml:space="preserve">Определение рыночной стоимости и рыночной величины годового размера арендной платы земельных участков  (Закупка товаров, работ и услуг для обеспечения государственных (муниципальных) нужд) </t>
  </si>
  <si>
    <t xml:space="preserve">Информирование населения путем размещения в печатных изданиях официальной и иной информации в отношении земельных участков (Закупка товаров, работ и услуг для обеспечения государственных (муниципальных) нужд) </t>
  </si>
  <si>
    <t>Подпрограмма «Профилактика правонарушений и наркомании, борьба с преступностью и обеспечение безопасности граждан»</t>
  </si>
  <si>
    <t>Основное мероприятие "Снижение уровня преступности и повышение результативности профилактики правонарушений и наркомании"</t>
  </si>
  <si>
    <t xml:space="preserve">Профилактика правонарушений и наркомании, борьба с преступностью и обеспечение безопасности граждан (Закупка товаров, работ и услуг для обеспечения государственных (муниципальных) нужд) </t>
  </si>
  <si>
    <t xml:space="preserve">Основное мероприятие "Совершенствование системы патриотического воспитания детей и молодежи" </t>
  </si>
  <si>
    <t>Подпрограмма «Развитие системы организации движения транспортных средств и пешеходов, повышение безопасности дорожных условий»</t>
  </si>
  <si>
    <t>Основное мероприятие «Организация движения транспортных средств и пешеходов, повышение безопасности дорожных условий"</t>
  </si>
  <si>
    <t xml:space="preserve">Мероприятия по совершенствованию организации движения транспорта и пешеходов на территории Тейковского муниципального района, своевременному выявлению, ликвидации и профилактике возникновения опасных участков (концентрации аварийности) на автомобильных дорогах общего пользования местного значения Тейковского муниципального района (Закупка товаров, работ и услуг для обеспечения государственных (муниципальных) нужд) </t>
  </si>
  <si>
    <t xml:space="preserve">Подпрограмма «Создание условий для развития молодежной политики на территории Тейковского муниципального района»  </t>
  </si>
  <si>
    <t xml:space="preserve">Мероприятия по гражданско – патриотическому воспитанию детей и молодежи (Закупка товаров, работ и услуг для обеспечения государственных (муниципальных) нужд) </t>
  </si>
  <si>
    <t>Основное мероприятие «Организация мероприятий и акций, направленных на повышение качества жизни граждан пожилого возраста»</t>
  </si>
  <si>
    <t>Муниципальная программа «Управление муниципальным имуществом Тейковского муниципального района»</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</si>
  <si>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 </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</si>
  <si>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</si>
  <si>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</si>
  <si>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</si>
  <si>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</si>
  <si>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Налог, взимаемый с налогоплательщиков, выбравших в качестве объекта налогообложения доходы</t>
  </si>
  <si>
    <t>000 2022530400 0000 150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</si>
  <si>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</si>
  <si>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040 2022530405 0000 150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</si>
  <si>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</si>
  <si>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2024 год</t>
  </si>
  <si>
    <t xml:space="preserve"> 000 1120000000 0000 000</t>
  </si>
  <si>
    <t xml:space="preserve">  ПЛАТЕЖИ ПРИ ПОЛЬЗОВАНИИ ПРИРОДНЫМИ РЕСУРСАМИ</t>
  </si>
  <si>
    <t xml:space="preserve"> 000 1120100001 0000 120</t>
  </si>
  <si>
    <t xml:space="preserve">  Плата за негативное воздействие на окружающую среду</t>
  </si>
  <si>
    <t>048 1120101001 0000 120</t>
  </si>
  <si>
    <t xml:space="preserve">  Плата за выбросы загрязняющих веществ в атмосферный воздух стационарными объектами</t>
  </si>
  <si>
    <t>048 1120103001 0000 120</t>
  </si>
  <si>
    <t xml:space="preserve">  Плата за сбросы загрязняющих веществ в водные объекты</t>
  </si>
  <si>
    <t>048 1120104101 0000 120</t>
  </si>
  <si>
    <t xml:space="preserve">  Плата за размещение отходов производства </t>
  </si>
  <si>
    <t>048 1120104201 0000 120</t>
  </si>
  <si>
    <t xml:space="preserve">  Плата за размещение твердых коммунальных отходов </t>
  </si>
  <si>
    <t>21201L3041</t>
  </si>
  <si>
    <t>Основное мероприятие «Комплексные кадастровые работы»</t>
  </si>
  <si>
    <t xml:space="preserve">Профилактика правонарушений и наркомании, борьба с преступностью и обеспечение безопасности граждан (Предоставление субсидий бюджетным, автономным учреждениям и иным некоммерческим организациям) </t>
  </si>
  <si>
    <t>Профилактика правонарушений и наркомании, борьба с преступностью и обеспечение безопасности граждан (Предоставление субсидий бюджетным, автономным учреждениям и иным некоммерческим организациям)</t>
  </si>
  <si>
    <t>Основное мероприятие «Развитие общего образования»</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</si>
  <si>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</si>
  <si>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</si>
  <si>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</si>
  <si>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Субсидии ресурсоснабжающим организациям, расположенным на территории Тейковского муниципального района, на возмещение недополученных доходов между нормативным и фактическим потреблением тепловой энергии для многоквартирных и жилых домов (Иные бюджетные ассигнования)</t>
  </si>
  <si>
    <t xml:space="preserve">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 </t>
  </si>
  <si>
    <t>0310</t>
  </si>
  <si>
    <t xml:space="preserve">Защита населения и территории от чрезвычайных ситуаций природного и техногенного характера, пожарная безопасность </t>
  </si>
  <si>
    <t>182 1 05 01010 01 0000 110</t>
  </si>
  <si>
    <t xml:space="preserve">Налог, взимаемый в связи с применением упрощенной системы налогообложения </t>
  </si>
  <si>
    <t>000 1 05 01000 00 0000 110</t>
  </si>
  <si>
    <t>Основное мероприятие «Разработка проектов планировки и межевания территории для проведения комплексных кадастровых работ»</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</si>
  <si>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</si>
  <si>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  Дотации бюджетам муниципальных районов на выравнивание  бюджетной обеспеченности из бюджета субъекта Российской Федерации </t>
  </si>
  <si>
    <t xml:space="preserve">Осуществление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</si>
  <si>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(Иные бюджетные ассигнования) </t>
  </si>
  <si>
    <t xml:space="preserve">Субсидии на возмещение затрат по содержанию, эксплуатации и ремонту сетей водоснабжения, водоотведения, находящихся в муниципальной собственности на территории Тейковского муниципального района (Иные бюджетные ассигнования) </t>
  </si>
  <si>
    <t>Распределение межбюджетных трансфертов</t>
  </si>
  <si>
    <t xml:space="preserve"> на исполнение полномочий, передаваемых поселениям </t>
  </si>
  <si>
    <t>Наименование поселений</t>
  </si>
  <si>
    <t>Участие в организации деятельности по сбору (в том числе раздельному сбору) и транспортированию твердых коммунальных отходов сельских поселений</t>
  </si>
  <si>
    <t>Дорожная деятельность в отношении автомобильных дорог местного значения в границах населенных пунктов сельских поселений</t>
  </si>
  <si>
    <t>Дорожная деятельность в отношении автомобильных дорог местного значения вне границ населенных пунктов в границах поселений</t>
  </si>
  <si>
    <t>Организация ритуальных услуг и содержание мест захоронения сельских поселений</t>
  </si>
  <si>
    <t>Организация  в границах поселения электро-, тепло-, газо- и водоснабжения населения, водоотведения, снабжения населения топливом сельских поселений</t>
  </si>
  <si>
    <t>Организация библиотечного обслуживания населения, комплектование и обеспечение сохранности библиотечных фондов библиотек сельских поселений</t>
  </si>
  <si>
    <t xml:space="preserve">1.Большеклочковское сельское поселение </t>
  </si>
  <si>
    <t xml:space="preserve">2.Крапивновское сельское поселение </t>
  </si>
  <si>
    <t xml:space="preserve">3. Морозовское сельское поселение </t>
  </si>
  <si>
    <t>312867</t>
  </si>
  <si>
    <t>4. Новогорянов-ское сельское поселение</t>
  </si>
  <si>
    <t>79955</t>
  </si>
  <si>
    <t xml:space="preserve">5. Новолеушин-ское сельское поселение </t>
  </si>
  <si>
    <t>Итого</t>
  </si>
  <si>
    <t xml:space="preserve">                 Приложение 13</t>
  </si>
  <si>
    <t xml:space="preserve">   бюджета Тейковского муниципального района по кодам классификации доходов бюджетов на 2023 год</t>
  </si>
  <si>
    <t>Утверждено по бюджету на 2023г.</t>
  </si>
  <si>
    <t xml:space="preserve">бюджета Тейковского муниципального района на 2023 год                                             </t>
  </si>
  <si>
    <t>и плановый период 2024 - 2025 г.г.</t>
  </si>
  <si>
    <t>района направлениям деятельности органов местного самоуправления Тейковского муниципального района), группам видов расходов классификации расходов бюджета Тейковского муниципального района на 2023 год</t>
  </si>
  <si>
    <t>бюджета Тейковского муниципального района на 2023 год по разделам и подразделам функциональной классификации расходов Российской Федерации</t>
  </si>
  <si>
    <t>района на 2023 год</t>
  </si>
  <si>
    <t xml:space="preserve">Мероприятия по укреплению материально-технической базы образовательных организаций (Закупка товаров, работ и услуг для обеспечения государственных (муниципальных) нужд) </t>
  </si>
  <si>
    <t>Мероприятия по укреплению материально-технической базы образовательных организаций (Предоставление субсидий бюджетным, автономным учреждениям и иным некоммерческим организациям)</t>
  </si>
  <si>
    <t>Предоставление муниципальной услуги «Предоставление общедоступного бесплатного дошкольного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</si>
  <si>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«Предоставление общедоступного бесплатного дошкольного образования» (Закупка товаров, работ и услуг для обеспечения государственных (муниципальных) нужд) </t>
  </si>
  <si>
    <t>Предоставление муниципальной услуги «Предоставление общедоступного бесплатного дошкольного образования» (Иные бюджетные ассигнования)</t>
  </si>
  <si>
    <t xml:space="preserve">Обеспечение деятельности учреждений образования за счет родительской платы (Закупка товаров, работ и услуг для обеспечения государственных (муниципальных) нужд) </t>
  </si>
  <si>
    <t>Предоставление муниципальной услуги «Предоставление бесплатного и общедоступного начального, основного,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</si>
  <si>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«Предоставление бесплатного и общедоступного начального, основного, среднего общего образования» (Закупка товаров, работ и услуг для обеспечения государственных (муниципальных) нужд) </t>
  </si>
  <si>
    <t>Предоставление муниципальной услуги «Предоставление бесплатного и общедоступного начального, основного, среднего общего образования» (Предоставление субсидий бюджетным, автономным учреждениям и иным некоммерческим организациям)</t>
  </si>
  <si>
    <t>Предоставление муниципальной услуги «Предоставление бесплатного и общедоступного начального, основного, среднего общего образования» (Иные бюджетные ассигнования)</t>
  </si>
  <si>
    <t>Содержание прочих учреждений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</si>
  <si>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прочих учреждений образования (Иные бюджетные ассигнования)</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</si>
  <si>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</si>
  <si>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Предоставление муниципальной услуги «Организация досуга и обеспечение населения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</si>
  <si>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«Организация досуга и обеспечение населения услугами организаций культуры» (Закупка товаров, работ и услуг для обеспечения государственных (муниципальных) нужд) </t>
  </si>
  <si>
    <t>Предоставление муниципальной услуги «Организация досуга и обеспечение населения услугами организаций культуры» (Иные бюджетные ассигнования)</t>
  </si>
  <si>
    <t xml:space="preserve">Укрепление материально – технической базы муниципальных учреждений культуры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</si>
  <si>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</si>
  <si>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муниципальной услуги «Организация  предоставления дополнительного образования детей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</si>
  <si>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«Организация  предоставления дополнительного образования детей в сфере культуры и искусства» (Закупка товаров, работ и услуг для обеспечения государственных (муниципальных) нужд) </t>
  </si>
  <si>
    <t xml:space="preserve">Проведение официальных физкультурно – оздоровительных и спортивных мероприятий  (Закупка товаров, работ и услуг для обеспечения государственных (муниципальных) нужд) </t>
  </si>
  <si>
    <t xml:space="preserve">Предоставление муниципальной услуги «Проведение мероприятий межпоселенческого характера по работе с детьми и молодежью» (Закупка товаров, работ и услуг для обеспечения государственных (муниципальных) нужд) </t>
  </si>
  <si>
    <t>Подпрограмма «Повышение качества жизни граждан пожилого возраста Тейковского муниципального района»</t>
  </si>
  <si>
    <t>Подпрограмма «Повышение качества жизни детей - сирот Тейковского муниципального района»</t>
  </si>
  <si>
    <r>
      <t xml:space="preserve"> </t>
    </r>
    <r>
      <rPr>
        <b/>
        <sz val="10"/>
        <color rgb="FF000000"/>
        <rFont val="Times New Roman"/>
        <family val="1"/>
        <charset val="204"/>
      </rPr>
      <t>Муниципальная программа «Планировка территории и проведение комплексных кадастровых работ на территории  Тейковского муниципального района»</t>
    </r>
  </si>
  <si>
    <t>Подпрограмма «Проведение комплексных кадастровых работ на территории Тейковского муниципального района»</t>
  </si>
  <si>
    <t xml:space="preserve">Разработка проектов планировки территорий (Закупка товаров, работ и услуг для обеспечения государственных (муниципальных) нужд) </t>
  </si>
  <si>
    <t xml:space="preserve">Комплексные кадастровые работы  (Закупка товаров, работ и услуг для обеспечения государственных (муниципальных) нужд) </t>
  </si>
  <si>
    <t>Подпрограмма «Комплексное развитие сельских территорий</t>
  </si>
  <si>
    <t xml:space="preserve">Развитие инженерной инфраструктуры на сельских территориях  (Закупка товаров, работ и услуг для обеспечения государственных (муниципальных) нужд) </t>
  </si>
  <si>
    <t xml:space="preserve">Разработка проектно-сметной документации объектов социальной и инженерной инфраструктуры населенных пунктов, расположенных в сельской местности  (Закупка товаров, работ и услуг для обеспечения государственных (муниципальных) нужд) </t>
  </si>
  <si>
    <t>Обеспечение функций Совета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</si>
  <si>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Совета Тейковского муниципального района (Закупка товаров, работ и услуг для обеспечения государственных (муниципальных) нужд) </t>
  </si>
  <si>
    <t>Непрограммные направления деятельности исполнительных органов местного самоуправления  Тейковского муниципального района</t>
  </si>
  <si>
    <t>Обеспечение функций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</si>
  <si>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</si>
  <si>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администрации Тейковского муниципального района (Иные бюджетные ассигнования)</t>
  </si>
  <si>
    <t>Обеспечение функций отделов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</si>
  <si>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отделов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</si>
  <si>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отделов администрации Тейковского муниципального района (Иные бюджетные ассигнования)</t>
  </si>
  <si>
    <t>Обеспечение функций финансового органа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</si>
  <si>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финансового органа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</si>
  <si>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финансового органа администрации Тейковского муниципального района (Иные бюджетные ассигнования)</t>
  </si>
  <si>
    <t>Обеспечение функций отдела образования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</si>
  <si>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отдела образования администрации Тейковского муниципального района (Закупка товаров, работ и услуг для обеспечения государственных (муниципальных) нужд) </t>
  </si>
  <si>
    <t>Расходы на уплату членских взносов в Ассоциацию «Совет муниципальных образований» (Иные бюджетные ассигнования)</t>
  </si>
  <si>
    <t xml:space="preserve">Расходы на организацию и проведение мероприятий, связанных с праздничными, юбилейными и памятными датами, Совещания и семинары (Закупка товаров, работ и услуг для обеспечения государственных (муниципальных) нужд) </t>
  </si>
  <si>
    <t>Обеспечение деятельности муниципального казенного учреждения «Единая дежурно – диспетчерская служба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</si>
  <si>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деятельности муниципального казенного учреждения «Единая дежурно – диспетчерская служба Тейковского муниципального района» (Закупка товаров, работ и услуг для обеспечения государственных (муниципальных) нужд) </t>
  </si>
  <si>
    <t>Обеспечение деятельности муниципального казенного учреждения «Единая дежурно – диспетчерская служба Тейковского муниципального района» (Иные бюджетные ассигнования)</t>
  </si>
  <si>
    <r>
      <t xml:space="preserve"> </t>
    </r>
    <r>
      <rPr>
        <b/>
        <sz val="10"/>
        <color rgb="FF000000"/>
        <rFont val="Times New Roman"/>
        <family val="1"/>
        <charset val="204"/>
      </rPr>
      <t>Муниципальная программа «Развитие культуры и туризма в  Тейковском муниципальном районе»</t>
    </r>
  </si>
  <si>
    <t xml:space="preserve">Основное мероприятие "Организация библиотечного обслуживания населения" </t>
  </si>
  <si>
    <t>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фондов"(Закупка товаров, работ и услуг для обеспечения государственных (муниципальных) нужд)</t>
  </si>
  <si>
    <r>
      <t xml:space="preserve"> </t>
    </r>
    <r>
      <rPr>
        <b/>
        <sz val="10"/>
        <color rgb="FF000000"/>
        <rFont val="Times New Roman"/>
        <family val="1"/>
        <charset val="204"/>
      </rPr>
      <t>Муниципальная программа «Обеспечение качественным жильем, услугами жилищно-коммунального хозяйства и улучшение состояния коммунальной инфраструктуры»</t>
    </r>
  </si>
  <si>
    <r>
      <t>Подпрограмма «Обеспечение населения Тейковского муниципального района теплоснабжением»</t>
    </r>
    <r>
      <rPr>
        <i/>
        <sz val="10"/>
        <color theme="1"/>
        <rFont val="Times New Roman"/>
        <family val="1"/>
        <charset val="204"/>
      </rPr>
      <t xml:space="preserve"> </t>
    </r>
  </si>
  <si>
    <r>
      <t>Основное мероприятие "Обеспечение теплоснабжения в границах муниципального района"</t>
    </r>
    <r>
      <rPr>
        <i/>
        <sz val="10"/>
        <color theme="1"/>
        <rFont val="Times New Roman"/>
        <family val="1"/>
        <charset val="204"/>
      </rPr>
      <t xml:space="preserve"> </t>
    </r>
  </si>
  <si>
    <t>Формирование районного фонда материально-технических ресурсов (Закупка товаров, работ и услуг для обеспечения государственных (муниципальных) нужд)</t>
  </si>
  <si>
    <r>
      <t>Непрограммные направления деятельности органов местного самоуправления Тейковского муниципального района</t>
    </r>
    <r>
      <rPr>
        <i/>
        <sz val="10"/>
        <color theme="1"/>
        <rFont val="Times New Roman"/>
        <family val="1"/>
        <charset val="204"/>
      </rPr>
      <t xml:space="preserve"> </t>
    </r>
  </si>
  <si>
    <r>
      <t>Иные непрограммные мероприятия</t>
    </r>
    <r>
      <rPr>
        <i/>
        <sz val="10"/>
        <color theme="1"/>
        <rFont val="Times New Roman"/>
        <family val="1"/>
        <charset val="204"/>
      </rPr>
      <t xml:space="preserve"> </t>
    </r>
  </si>
  <si>
    <r>
      <t>Резервный фонд администрации Тейковского муниципального района (Иные бюджетные ассигнования)</t>
    </r>
    <r>
      <rPr>
        <i/>
        <sz val="10"/>
        <color theme="1"/>
        <rFont val="Times New Roman"/>
        <family val="1"/>
        <charset val="204"/>
      </rPr>
      <t xml:space="preserve"> </t>
    </r>
  </si>
  <si>
    <r>
      <t xml:space="preserve">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 </t>
    </r>
    <r>
      <rPr>
        <sz val="10"/>
        <color rgb="FF000000"/>
        <rFont val="Times New Roman"/>
        <family val="1"/>
        <charset val="204"/>
      </rPr>
      <t>(Иные бюджетные ассигнования)</t>
    </r>
    <r>
      <rPr>
        <i/>
        <sz val="10"/>
        <color theme="1"/>
        <rFont val="Times New Roman"/>
        <family val="1"/>
        <charset val="204"/>
      </rPr>
      <t xml:space="preserve"> </t>
    </r>
  </si>
  <si>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</si>
  <si>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</si>
  <si>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042 1160108301 0000140</t>
  </si>
  <si>
    <t>042 1160109301 0000 140</t>
  </si>
  <si>
    <t>042 1160115301 0000 140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</si>
  <si>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 налагаемые мировыми судьями, комиссиями по делам несовершеннолетних и защите их прав</t>
  </si>
  <si>
    <t>042 1160117301 0000 140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</si>
  <si>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</si>
  <si>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042 1160119301 0000 140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</si>
  <si>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</si>
  <si>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182 1 05 01021 01 0000 110</t>
  </si>
  <si>
    <t xml:space="preserve">Субсидии бюджетам муниципльных районов на подготовку проектов межевания земельных участков и на проведение кадастровых работ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</si>
  <si>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</si>
  <si>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000 2022559900 0000 150</t>
  </si>
  <si>
    <t>040 2022559905 0000 150</t>
  </si>
  <si>
    <t xml:space="preserve">Субсидии бюджетам на подготовку проектов межевания земельных участков и на проведение кадастровых работ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</si>
  <si>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</si>
  <si>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21101S1950</t>
  </si>
  <si>
    <t>21601S1420</t>
  </si>
  <si>
    <t>21601S1440</t>
  </si>
  <si>
    <t>2160181440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</si>
  <si>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области(Предоставление субсидий бюджетным, автономным учреждениям и иным некоммерческим организациям)</t>
  </si>
  <si>
    <t>2160181420</t>
  </si>
  <si>
    <t>600</t>
  </si>
  <si>
    <r>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t>
    </r>
    <r>
      <rPr>
        <sz val="10"/>
        <color indexed="8"/>
        <rFont val="Times New Roman"/>
        <family val="1"/>
        <charset val="204"/>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</si>
  <si>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</si>
  <si>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22201S1430</t>
  </si>
  <si>
    <t xml:space="preserve">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</si>
  <si>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2220181430</t>
  </si>
  <si>
    <t xml:space="preserve">Актуализирование схем теплоснабжения сельских поселений на территории Тейковского муниципального района (Закупка товаров, работ и услуг для обеспечения государственных (муниципальных) нужд) </t>
  </si>
  <si>
    <t>2870120580</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</si>
  <si>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</si>
  <si>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 xml:space="preserve">Разработка проектов планировки территории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</si>
  <si>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</si>
  <si>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 </t>
    </r>
    <r>
      <rPr>
        <sz val="10"/>
        <color rgb="FF000000"/>
        <rFont val="Times New Roman"/>
        <family val="1"/>
        <charset val="204"/>
      </rPr>
      <t>(Иные бюджетные ассигнования)</t>
    </r>
    <r>
      <rPr>
        <sz val="10"/>
        <color theme="1"/>
        <rFont val="Times New Roman"/>
        <family val="1"/>
        <charset val="204"/>
      </rPr>
      <t xml:space="preserve"> </t>
    </r>
  </si>
  <si>
    <t>Резервный фонд администрации Тейковского муниципального района (Иные бюджетные ассигнования)</t>
  </si>
  <si>
    <t xml:space="preserve">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(Закупка товаров, работ и услуг для обеспечения государственных (муниципальных) нужд) </t>
  </si>
  <si>
    <t xml:space="preserve">Отдел культуры, туризма, молодежной и социальной политики администрации Тейковского муниципального района           </t>
  </si>
  <si>
    <t xml:space="preserve">ВСЕГО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</si>
  <si>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</si>
  <si>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</si>
  <si>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Подготовка проектов межевания земельных участков и проведение кадастровых работ (Закупка товаров, работ и услуг для обеспечения государственных (муниципальных) нужд)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</si>
  <si>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</si>
  <si>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</si>
  <si>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</si>
  <si>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</si>
  <si>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</si>
  <si>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</si>
  <si>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Проведение официальных физкультурно – оздоровительных и спортивных мероприятий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</si>
  <si>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Организационные меры по формированию патриотического сознания детей и молодежи (Предоставление субсидий бюджетным, автономным учреждениям и иным некоммерческим организациям)</t>
  </si>
  <si>
    <t xml:space="preserve">Мероприятия по гражданско – патриотическому воспитанию детей и молодежи (Предоставление субсидий бюджетным, автономным учреждениям и иным некоммерческим организациям) </t>
  </si>
  <si>
    <t>Предоставление муниципальной услуги «организация дополнительного образования детей» (Предоставление субсидий бюджетным, автономным учреждениям и иным некоммерческим организациям)</t>
  </si>
  <si>
    <t xml:space="preserve">Основное мероприятие «Содержание и текущий ремонт имущества, находящегося в казне Тейковского муниципального района» </t>
  </si>
  <si>
    <t>Основное мероприятие «Поддержка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</si>
  <si>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</si>
  <si>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</si>
  <si>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</si>
  <si>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042 1160120301 0000 140</t>
  </si>
  <si>
    <t xml:space="preserve">Предупреждение и ликвидация последствий чрезвычайных ситуаций и стихийных бедствий природного и техногенного характера, пожарная безопасность (Закупка товаров, работ и услуг для обеспечения государственных (муниципальных) нужд) </t>
  </si>
  <si>
    <t>000 2022551900 0000 150</t>
  </si>
  <si>
    <t xml:space="preserve">Субсидии бюджетам на поддержку отрасли культуры </t>
  </si>
  <si>
    <t>040 2022551905 0000 150</t>
  </si>
  <si>
    <t xml:space="preserve">Субсидии бюджетам муниципальных районов на поддержку отрасли культуры </t>
  </si>
  <si>
    <t xml:space="preserve">Питание детей из семей находящихся в трудной жизненной ситуации, обучающихся в муниципальных общеобразовательных организациях (Закупка товаров, работ и услуг для обеспечения государственных (муниципальных) нужд) </t>
  </si>
  <si>
    <t>2120100340</t>
  </si>
  <si>
    <t>Питание детей из семей находящихся в трудной жизненной ситуации, обучающихся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</si>
  <si>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2140102181</t>
  </si>
  <si>
    <t>2140102182</t>
  </si>
  <si>
    <t>2140202181</t>
  </si>
  <si>
    <t>2140202182</t>
  </si>
  <si>
    <t>Расходы на доведение заработной платы работников до МРОТ(Предоставление субсидий бюджетным, автономным учреждениям и иным некоммерческим организациям)</t>
  </si>
  <si>
    <t>2160102181</t>
  </si>
  <si>
    <t>Расходы на повышение заработной платы работников бюджетной сферы(Предоставление субсидий бюджетным, автономным учреждениям и иным некоммерческим организациям)</t>
  </si>
  <si>
    <t>2160102182</t>
  </si>
  <si>
    <t>Ежемесячные муниципальные компенсации молодым специалистам (Социальное обеспечение и иные выплаты населению)</t>
  </si>
  <si>
    <t>Единовременные муниципальные компенсации молодым специалистам (Социальное обеспечение и иные выплаты населению)</t>
  </si>
  <si>
    <t>2210302181</t>
  </si>
  <si>
    <t>2210302182</t>
  </si>
  <si>
    <t xml:space="preserve">Межбюджетные трансферты на исполнение переданных полномочий по организации библиотечного обслуживания населения, комплектование и обеспечение сохранности библиотечных фондов библиотек сельских поселений (Межбюджетные трансферты) </t>
  </si>
  <si>
    <t>2210408110</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</si>
  <si>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</si>
  <si>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22104L5191</t>
  </si>
  <si>
    <t>2220102181</t>
  </si>
  <si>
    <t>2220102182</t>
  </si>
  <si>
    <t xml:space="preserve">Межбюджетные трансферты на исполнение переданных полномочий по дорожной деятельности в отношении автомобильных дорог местного значения (Межбюджетные трансферты) </t>
  </si>
  <si>
    <t xml:space="preserve">Межбюджетные трансферты на осуществление переданных полномочий сельским поселениям на организацию в границах поселений водоснабжения населения (Межбюджетные трансферты) </t>
  </si>
  <si>
    <t>2860108050</t>
  </si>
  <si>
    <t xml:space="preserve">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(Межбюджетные трансферты) </t>
  </si>
  <si>
    <t>2880108070</t>
  </si>
  <si>
    <t xml:space="preserve">Межбюджетные трансферты на исполнение переданных полномочий сельским поселениям на участие в организации деятельности по накоплению (в том числе раздельному накоплению), сбору и транспортированию, твердых коммунальных отходов сельских поселений (Межбюджетные трансферты) </t>
  </si>
  <si>
    <t>28А0108080</t>
  </si>
  <si>
    <t>Выплата вознаграждений к наградам администрации Тейковского муниципального района,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самоуправления(Социальное обеспечение и иные выплаты населению)</t>
  </si>
  <si>
    <t>Межбюджетные трансферты на исполнение переданных полномочий сельским поселениям на участие в организации деятельности по накоплению (в том числе раздельному накоплению), сбору и транспортированию, твердых коммунальных отходов сельских поселений (Межбюджетные трансферты)</t>
  </si>
  <si>
    <t>28A0108080</t>
  </si>
  <si>
    <t>Тейковским муниципальным районом на 2023 год</t>
  </si>
  <si>
    <t>Ежемесячные муниципальные компенсации молодым специалистам  (Социальное обеспечение и иные выплаты населению)</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</si>
  <si>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</si>
  <si>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</si>
  <si>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2110200000</t>
  </si>
  <si>
    <t xml:space="preserve">Совершенствование учительского корпуса (Закупка товаров, работ и услуг для обеспечения государственных (муниципальных) нужд) </t>
  </si>
  <si>
    <t>2110200040</t>
  </si>
  <si>
    <t>Совершенствование учительского корпуса (Социальное обеспечение и иные выплаты населению)</t>
  </si>
  <si>
    <t>Проведение районных и участие в областных конкурсах социально значимых программ и проектов, направленных на поддержку одаренных детей (Социальное обеспечение и иные выплаты населению)</t>
  </si>
  <si>
    <t>Проведение районных и участие в областных конкурсах социально значимых программ и проектов, направленных на поддержку одаренных детей  (Социальное обеспечение и иные выплаты населению)</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</si>
  <si>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</si>
  <si>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2160200470</t>
  </si>
  <si>
    <t>Расходы на повышение заработной платы работников бюджетной сферы (Предоставление субсидий бюджетным, автономным учреждениям и иным некоммерческим организациям)</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</si>
  <si>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</si>
  <si>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Денежная выплата в виде дополнительной стипендии студентам, обучающимся по программам высшего профессионального педагогического образования (бакалавриат), по очной форме обучения на основании заключенных договоров о целевом обучении  (Социальное обеспечение и иные выплаты населению)</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</si>
  <si>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</si>
  <si>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 xml:space="preserve">Подготовка земельного участка к установке спортивно-технологического оборудования для создания малой спортивной площадки  (Закупка товаров, работ и услуг для обеспечения государственных (муниципальных) нужд) </t>
  </si>
  <si>
    <t>2120100940</t>
  </si>
  <si>
    <t>Субсидия на возмещение затрат,связанных с отоплением, содержанием временно пустующих муниципальных жилых и нежилых помещений, а также специализированных жилых помещений Тейковского муниципального района (Иные бюджетные ассигнования)</t>
  </si>
  <si>
    <t>от 14.12.2022 № 27/9</t>
  </si>
  <si>
    <t xml:space="preserve"> от 14.12.2022 № 27/9</t>
  </si>
  <si>
    <t>2120189700</t>
  </si>
  <si>
    <t xml:space="preserve">Мероприятия по формированию  законопослушного поведения участников дорожного движения в Тейковском муниципальном районе  (Предоставление субсидий бюджетным, автономным учреждениям и иным некоммерческим организациям) </t>
  </si>
  <si>
    <t>Мероприятия по формированию  законопослушного поведения участников дорожного движения в Тейковском муниципальном районе   (Предоставление субсидий бюджетным, автономным учреждениям и иным некоммерческим организациям)</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</si>
  <si>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</si>
  <si>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</si>
  <si>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</si>
  <si>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</si>
  <si>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</si>
  <si>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</si>
  <si>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доведение заработной платы работников до МРОТ (Предоставление субсидий бюджетным, автономным учреждениям и иным некоммерческим организациям)</t>
  </si>
  <si>
    <t>Участие в предупреждении и ликвидации последствий чрезвычайных ситуаций в границах сельских поселений и обеспечение первичных мер пожарной безопасности за границами сельских поселений</t>
  </si>
  <si>
    <r>
      <t xml:space="preserve">Межбюджетные трансферты бюджетам сельских поселений на исполнение полномочий  по предупреждению и ликвидации последствий чрезвычайных ситуаций в границах сельских поселений и обеспечению первичных мер пожарной безопасности за границами сельских  поселений </t>
    </r>
    <r>
      <rPr>
        <sz val="10"/>
        <color indexed="8"/>
        <rFont val="Times New Roman"/>
        <family val="1"/>
        <charset val="204"/>
      </rPr>
      <t xml:space="preserve">(Межбюджетные трансферты) </t>
    </r>
  </si>
  <si>
    <t>Межбюджетные трансферты бюджетам сельских поселений на исполнение полномочий  по предупреждению и ликвидации последствий чрезвычайных ситуаций в границах сельских поселений и обеспечению первичных мер пожарной безопасности за границами сельских  поселений (Межбюджетные трансферты)</t>
  </si>
  <si>
    <t>29102L5990</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</si>
  <si>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доход"(Иные бюджетные ассигнования) </t>
  </si>
  <si>
    <t xml:space="preserve">Расходы на модернизацию объектов коммунальной инфраструктуры на территории Тековского муниципального района (Закупка товаров, работ и услуг для обеспечения государственных (муниципальных) нужд) </t>
  </si>
  <si>
    <t>Выплата вознаграждений к наградам администрации Тейковского муниципального района,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(Социальное обеспечение и иные выплаты населению)</t>
  </si>
  <si>
    <t>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на уплату первоначального взноса (аванса) при заключении договора лизинга (Иные бюджетные ассигнования)</t>
  </si>
  <si>
    <t xml:space="preserve">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связанных с приобретением оборудования в целях создания и (или) развития, и (или) модернизации производства товаров, работ, услуг (Иные бюджетные ассигнования) </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</si>
  <si>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</si>
  <si>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 xml:space="preserve">Вносимые изменения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</si>
  <si>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</si>
  <si>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</si>
  <si>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21402L3031</t>
  </si>
  <si>
    <t xml:space="preserve">Проценты,полученные от предоставления бюджетных кредитов внутри страны </t>
  </si>
  <si>
    <t>040 1110305005 0000 120</t>
  </si>
  <si>
    <t xml:space="preserve">Проценты,полученные от предоставления бюджетных кредитов внутри страны за счет средств бюджетов муниципальных районов </t>
  </si>
  <si>
    <t>000 2190000000 0000 000</t>
  </si>
  <si>
    <t xml:space="preserve">  ВОЗВРАТ ОСТАТКОВ СУБСИДИЙ, СУБВЕНЦИЙ И ИНЫХ МЕЖБЮДЖЕТНЫХ ТРАНСФЕРТОВ, ИМЕЮЩИХ ЦЕЛЕВОЕ НАЗНАЧЕНИЕ, ПРОШЛЫХ ЛЕТ</t>
  </si>
  <si>
    <t>000 2190000005 0000 150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</si>
  <si>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</si>
  <si>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040 2192530405 0000 150</t>
  </si>
  <si>
    <t>000 01 06 00 00 00 0000 000</t>
  </si>
  <si>
    <t xml:space="preserve">Иные источники внутреннего финансирования дефицитов бюджетов </t>
  </si>
  <si>
    <t>000 01 06 05 00 00 0000 000</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</si>
  <si>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</si>
  <si>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</si>
  <si>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000 01 06 05 02 00 0000 500</t>
  </si>
  <si>
    <t>Предоставление бюджетных кредитов другим бюджетам  бюджетной системы Российской Федерации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</si>
  <si>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</si>
  <si>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</si>
  <si>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040 01 06 05 02 05 0000 540</t>
  </si>
  <si>
    <t>000 01 06 05 00 00 0000 600</t>
  </si>
  <si>
    <t>Возврат бюджетных кредитов, предоставленных внутри страны в валюте Российской Федерации</t>
  </si>
  <si>
    <t>000 01 06 05 02 00 0000 640</t>
  </si>
  <si>
    <t>Возврат бюджетных кредитов, предоставленных  другим бюджетам бюджетной системы Российской Федерации в валюте Российской Федерации</t>
  </si>
  <si>
    <t>040 01 06 05 02 05 0000 640</t>
  </si>
  <si>
    <t>Возврат бюджетных кредитов, предоставленных  другим бюджетам бюджетной системы Российской Федерации в бюджеты муниципальных районов в валюте Российской Федерации</t>
  </si>
  <si>
    <t>2025 год</t>
  </si>
  <si>
    <t>Основное мероприятие "Социально значимый проект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t>
  </si>
  <si>
    <t>2110500000</t>
  </si>
  <si>
    <t xml:space="preserve">Расходы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(Закупка товаров, работ и услуг для обеспечения государственных (муниципальных) нужд) </t>
  </si>
  <si>
    <t>2110500901</t>
  </si>
  <si>
    <t>221А200000</t>
  </si>
  <si>
    <t xml:space="preserve">Государственная поддержка отрасли культуры (Государственная поддержка лучших сельских учреждений культуры) (Закупка товаров, работ и услуг для обеспечения государственных (муниципальных) нужд) </t>
  </si>
  <si>
    <t>221А255193</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</si>
  <si>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(Межбюджетные трансферты) </t>
  </si>
  <si>
    <t>1006</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</si>
  <si>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</si>
  <si>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000 1110900000 0000 120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</si>
  <si>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</si>
  <si>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040 1110904505 0000 120</t>
  </si>
  <si>
    <t>6. Нерльское городское поселение</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</si>
  <si>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t>
  </si>
  <si>
    <t xml:space="preserve">Другие вопросы в области социальной политики </t>
  </si>
  <si>
    <t xml:space="preserve">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образоания, образовательные программы среднего общего образования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</si>
  <si>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</si>
  <si>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</si>
  <si>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000 1110300000 0000 120</t>
  </si>
  <si>
    <t>000 1110904000 0000 120</t>
  </si>
  <si>
    <t>000 1110503000 0000 120</t>
  </si>
  <si>
    <t>040 1110503505 0000 120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</si>
  <si>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</si>
  <si>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000 2022004100 0000 150 </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</si>
  <si>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</si>
  <si>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040 2022004105 0000 150</t>
  </si>
  <si>
    <t xml:space="preserve">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</si>
  <si>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000 1160100001 0000 140</t>
  </si>
  <si>
    <t>Административные штрафы, установленные Кодексом Российской Федерации об административных правонарушениях</t>
  </si>
  <si>
    <t xml:space="preserve"> 000 1160105001 0000 140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</si>
  <si>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</si>
  <si>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 xml:space="preserve"> 042 1160105301 0000 140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</si>
  <si>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</si>
  <si>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000 1160106001 0000 140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</si>
  <si>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</si>
  <si>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023 1160106301 0000 140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</si>
  <si>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</si>
  <si>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 042 1160106301 0000 140</t>
  </si>
  <si>
    <t xml:space="preserve"> 000 1160107001 0000 140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</si>
  <si>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</si>
  <si>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</si>
  <si>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042 1160107301 0000 140</t>
  </si>
  <si>
    <t xml:space="preserve"> 000 1160108001 0000 140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</si>
  <si>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</si>
  <si>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 xml:space="preserve"> 000 1160113001 0000 140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</si>
  <si>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</si>
  <si>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 xml:space="preserve"> 042 1160113301 0000 140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</si>
  <si>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</si>
  <si>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 000 1160114001 0000 140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</si>
  <si>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</si>
  <si>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 xml:space="preserve"> 042 1160114301 0000 140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</si>
  <si>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</si>
  <si>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000 1160115001 0000 140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</si>
  <si>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</si>
  <si>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000 1160117001 0000 140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</si>
  <si>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</si>
  <si>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000 1160119001 0000 140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</si>
  <si>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</si>
  <si>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 xml:space="preserve"> 000 1160120001 0000 140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</si>
  <si>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</si>
  <si>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</si>
  <si>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Основное мероприятие "Региональный проект "Творческие люди"</t>
  </si>
  <si>
    <t>000 1160109001 0000 140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</si>
  <si>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</si>
  <si>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</si>
  <si>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 xml:space="preserve">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</si>
  <si>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Проведение официальных физкультурно – оздоровительных и спортивных мероприятий (Предоставление субсидий бюджетным, автономным учреждениям и иным некоммерческим организациям) </t>
  </si>
  <si>
    <t xml:space="preserve">Организация спортивной подготовки по видам спорта (Предоставление субсидий бюджетным, автономным учреждениям и иным некоммерческим организациям) </t>
  </si>
  <si>
    <t xml:space="preserve">000 2024517900 0000 150
</t>
  </si>
  <si>
    <t>000 2 02 3508200 0000 150</t>
  </si>
  <si>
    <t>040 2 02 3508205 0000 150</t>
  </si>
  <si>
    <t>000 2 02 3512000 0000 150</t>
  </si>
  <si>
    <t>040 2 02 3512005 0000 150</t>
  </si>
  <si>
    <t>000 2 02 3999900 0000 150</t>
  </si>
  <si>
    <t>040 2 02 3999905 0000 150</t>
  </si>
  <si>
    <t>040 2 02 4530305 0000 150</t>
  </si>
  <si>
    <t>040 2 02 4578405 0000 150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</si>
  <si>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</si>
  <si>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классификации доходов бюджетов </t>
  </si>
  <si>
    <t xml:space="preserve">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</si>
  <si>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000 2 02 4578400 0000 150</t>
  </si>
  <si>
    <t xml:space="preserve">040 2024517905 0000 150
</t>
  </si>
  <si>
    <t xml:space="preserve">Межбюджетные трансферты, передаваемые бюджетам муниципальных районов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t>
  </si>
  <si>
    <t>214ЕВ00000</t>
  </si>
  <si>
    <t>214ЕВ51792</t>
  </si>
  <si>
    <t>Основное мероприятие: Региональный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</si>
  <si>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</si>
  <si>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</si>
  <si>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27201S9100</t>
  </si>
  <si>
    <t xml:space="preserve">Строительство (реконструкция), капитальный ремонт и ремонт автомобильных дорог общего пользования местного значения (Закупка товаров, работ и услуг для обеспечения государственных (муниципальных) нужд) </t>
  </si>
  <si>
    <t>214ЕВ51729</t>
  </si>
  <si>
    <t xml:space="preserve">   бюджета Тейковского муниципального района по кодам классификации доходов бюджетов на плановый период 2024 - 2025 годов</t>
  </si>
  <si>
    <t>Плановый период</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</si>
  <si>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</si>
  <si>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000 1 11 05030 00 0000 120</t>
  </si>
  <si>
    <t>040 1 11 05035 05 0000 120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</si>
  <si>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</si>
  <si>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</si>
  <si>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</si>
  <si>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</si>
  <si>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</si>
  <si>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Дотации бюджетам муниципальных районов на выравнивание  бюджетной обеспеченности из бюджета субъекта Российской Федерации</t>
  </si>
  <si>
    <t>000 2022557600 0000 150</t>
  </si>
  <si>
    <t>000 2 02 35082 00 0000 150</t>
  </si>
  <si>
    <t>040 2 02 35082 05 0000 150</t>
  </si>
  <si>
    <t>000 2 02 35120 00 0000 150</t>
  </si>
  <si>
    <t>040 2 02 35120 05 0000 150</t>
  </si>
  <si>
    <t>000 2 02 39999 00 0000 150</t>
  </si>
  <si>
    <t>040 2 02 39999 05 0000 150</t>
  </si>
  <si>
    <t>000 2024530300 0000 150</t>
  </si>
  <si>
    <t>040 2 02 45303 05 0000 150</t>
  </si>
  <si>
    <t>023 1160106301 0000 140</t>
  </si>
  <si>
    <t>023 1160112301 0000 140</t>
  </si>
  <si>
    <t>042 1160105301 0000 140</t>
  </si>
  <si>
    <t>042 1160106301 0000 140</t>
  </si>
  <si>
    <t>042 1160107301 0000 140</t>
  </si>
  <si>
    <t>042 1160113301 0000 140</t>
  </si>
  <si>
    <t>042 1160114301 0000 140</t>
  </si>
  <si>
    <t>Приложение 6</t>
  </si>
  <si>
    <t>района направлениям деятельности органов местного самоуправления Тейковского муниципального района), группам видов расходов классификации расходов бюджета Тейковского муниципального района на плановый период 2024 - 2025 годов</t>
  </si>
  <si>
    <t>2024 г.</t>
  </si>
  <si>
    <t>2025 г.</t>
  </si>
  <si>
    <t xml:space="preserve">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</si>
  <si>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</si>
  <si>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Предоставление муниципальной услуги «Организация дополнительного образования детей» (Предоставление субсидий бюджетным, автономным учреждениям и иным некоммерческим организациям)</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</si>
  <si>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</si>
  <si>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Ежемесячные муниципальные компенсации молодым специалистам   (Социальное обеспечение и иные выплаты населению)</t>
  </si>
  <si>
    <t>Единовременные муниципальные компенсации молодым специалистам   (Социальное обеспечение и иные выплаты населению)</t>
  </si>
  <si>
    <t>Проведение официальных физкультурно – оздоровительных и спортивных мероприятий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</si>
  <si>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 связанных с приобретением оборудования в целях создания и (или) развития, и (или) модернизации производства товаров, работ, услуг (Иные бюджетные ассигнования) </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</si>
  <si>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(Иные бюджетные ассигнования) </t>
  </si>
  <si>
    <t xml:space="preserve">Мероприятия, направленные на популяризацию службы в Вооруженных Силах Российской Федерации  (Закупка товаров, работ и услуг для обеспечения государственных (муниципальных) нужд) </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</si>
  <si>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</si>
  <si>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Мероприятия по формированию  законопослушного поведения участников дорожного движения в Тейковском муниципальном районе  (Закупка товаров, работ и услуг для обеспечения государственных (муниципальных) нужд) </t>
  </si>
  <si>
    <t xml:space="preserve">Ремонт и содержание уличного водоснабжения населенных пунктов (Закупка товаров, работ и услуг для обеспечения государственных (муниципальных) нужд) </t>
  </si>
  <si>
    <t xml:space="preserve">Проведение мероприятий по дератизации и дезинсекции территорий кладбищ (Закупка товаров, работ и услуг для обеспечения государственных (муниципальных) нужд) </t>
  </si>
  <si>
    <t xml:space="preserve">Подготовка проектов внесения изменений в документы территориального планирования, правила землепользования и застройки(Закупка товаров, работ и услуг для обеспечения государственных (муниципальных) нужд) </t>
  </si>
  <si>
    <t xml:space="preserve">Обустройство дополнительных контейнерных площадок (Закупка товаров, работ и услуг для обеспечения государственных (муниципальных) нужд) </t>
  </si>
  <si>
    <t>28А0120550</t>
  </si>
  <si>
    <t>Подпрограмма «Комплексное развитие сельских территорий Тейковского муниципального района»</t>
  </si>
  <si>
    <t>Обеспечение комплексного развития сельских территорий (на реализацию проектов комплексного развития сельских территорий или сельских агломераций) (Капитальные вложения в объекты государственной (муниципальной) собственности)</t>
  </si>
  <si>
    <t>29202L5766</t>
  </si>
  <si>
    <t>Приложение 8</t>
  </si>
  <si>
    <t>бюджета Тейковского муниципального района на плановый период 2024 - 2025 годов по разделам и подразделам функциональной классификации расходов Российской Федерации</t>
  </si>
  <si>
    <t>Приложение 10</t>
  </si>
  <si>
    <t>района на плановый период 2024 - 2025 годов</t>
  </si>
  <si>
    <t>Предоставление муниципальной услуги «Организация дополнительного образования детей»  (Предоставление субсидий бюджетным, автономным учреждениям и иным некоммерческим организациям)</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</si>
  <si>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</si>
  <si>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Ежемесячные муниципальные компенсации молодым специалистам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</si>
  <si>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Единовременные муниципальные компенсации молодым специалистам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</si>
  <si>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официальных физкультурно – оздоровительных и спортивных мероприятий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</si>
  <si>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Приложение 10</t>
  </si>
  <si>
    <t xml:space="preserve">Субсидии бюджетам на обеспечение комплексного развития сельских территорий </t>
  </si>
  <si>
    <t xml:space="preserve">Субсидии бюджетам муниципальных районов на обеспечение комплексного развития сельских территорий </t>
  </si>
  <si>
    <t>040 2022557600 0000 150</t>
  </si>
  <si>
    <t xml:space="preserve">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</si>
  <si>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r>
      <t xml:space="preserve">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r>
    <r>
      <rPr>
        <i/>
        <sz val="10"/>
        <color theme="1"/>
        <rFont val="Times New Roman"/>
        <family val="1"/>
        <charset val="204"/>
      </rPr>
      <t/>
    </r>
  </si>
  <si>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</si>
  <si>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</si>
  <si>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</si>
  <si>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Основное мероприятие "Обеспечение функционирования системы персонифицированного финансирования дополнительного образования детей"</t>
  </si>
  <si>
    <t>2160200000</t>
  </si>
  <si>
    <t xml:space="preserve"> от 21.02.2023 № 31/4</t>
  </si>
  <si>
    <t>от 21.02.2023 № 31/4</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</si>
  <si>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(Закупка товаров, работ и услуг для обеспечения государственных (муниципальных) нужд) </t>
  </si>
  <si>
    <t>21105S8900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</si>
  <si>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</si>
  <si>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</si>
  <si>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182 1 03 02241 01 0000 110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</si>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</sst>
</file>

<file path=xl/styles.xml><?xml version="1.0" encoding="utf-8"?>
<styleSheet xmlns="http://schemas.openxmlformats.org/spreadsheetml/2006/main">
  <numFmts count="1">
    <numFmt numFmtId="164" formatCode="0.0"/>
  </numFmts>
  <fonts count="25">
    <font>
      <sz val="11"/>
      <color theme="1"/>
      <name val="Calibri"/>
      <family val="2"/>
      <charset val="204"/>
      <scheme val="minor"/>
    </font>
    <font>
      <sz val="14"/>
      <color theme="1"/>
      <name val="Times New Roman"/>
      <family val="1"/>
      <charset val="204"/>
    </font>
    <font>
      <sz val="12"/>
      <color theme="1"/>
      <name val="Times New Roman"/>
      <family val="1"/>
      <charset val="204"/>
    </font>
    <font>
      <b/>
      <sz val="12"/>
      <color theme="1"/>
      <name val="Times New Roman"/>
      <family val="1"/>
      <charset val="204"/>
    </font>
    <font>
      <sz val="10"/>
      <color theme="1"/>
      <name val="Times New Roman"/>
      <family val="1"/>
      <charset val="204"/>
    </font>
    <font>
      <b/>
      <sz val="10"/>
      <color theme="1"/>
      <name val="Times New Roman"/>
      <family val="1"/>
      <charset val="204"/>
    </font>
    <font>
      <sz val="11"/>
      <color theme="1"/>
      <name val="Times New Roman"/>
      <family val="1"/>
      <charset val="204"/>
    </font>
    <font>
      <b/>
      <sz val="11"/>
      <color theme="1"/>
      <name val="Times New Roman"/>
      <family val="1"/>
      <charset val="204"/>
    </font>
    <font>
      <sz val="10"/>
      <color rgb="FF000000"/>
      <name val="Times New Roman"/>
      <family val="1"/>
      <charset val="204"/>
    </font>
    <font>
      <b/>
      <sz val="10"/>
      <color rgb="FF000000"/>
      <name val="Times New Roman"/>
      <family val="1"/>
      <charset val="204"/>
    </font>
    <font>
      <b/>
      <sz val="11"/>
      <color theme="1"/>
      <name val="Calibri"/>
      <family val="2"/>
      <charset val="204"/>
      <scheme val="minor"/>
    </font>
    <font>
      <b/>
      <sz val="12"/>
      <color rgb="FF000000"/>
      <name val="Times New Roman"/>
      <family val="1"/>
      <charset val="204"/>
    </font>
    <font>
      <b/>
      <sz val="13"/>
      <color theme="1"/>
      <name val="Times New Roman"/>
      <family val="1"/>
      <charset val="204"/>
    </font>
    <font>
      <b/>
      <i/>
      <sz val="12"/>
      <color theme="1"/>
      <name val="Times New Roman"/>
      <family val="1"/>
      <charset val="204"/>
    </font>
    <font>
      <sz val="8"/>
      <color rgb="FF000000"/>
      <name val="Arial Cyr"/>
    </font>
    <font>
      <sz val="13"/>
      <color rgb="FF000000"/>
      <name val="Times New Roman"/>
      <family val="1"/>
      <charset val="204"/>
    </font>
    <font>
      <b/>
      <sz val="10"/>
      <color rgb="FF000000"/>
      <name val="Arial Cyr"/>
    </font>
    <font>
      <sz val="11"/>
      <color rgb="FF000000"/>
      <name val="Times New Roman"/>
      <family val="1"/>
      <charset val="204"/>
    </font>
    <font>
      <b/>
      <sz val="11"/>
      <color rgb="FF000000"/>
      <name val="Times New Roman"/>
      <family val="1"/>
      <charset val="204"/>
    </font>
    <font>
      <sz val="10"/>
      <color rgb="FF333333"/>
      <name val="Times New Roman"/>
      <family val="1"/>
      <charset val="204"/>
    </font>
    <font>
      <sz val="12"/>
      <color rgb="FF000000"/>
      <name val="Times New Roman"/>
      <family val="1"/>
      <charset val="204"/>
    </font>
    <font>
      <i/>
      <sz val="10"/>
      <color theme="1"/>
      <name val="Times New Roman"/>
      <family val="1"/>
      <charset val="204"/>
    </font>
    <font>
      <sz val="10"/>
      <color indexed="8"/>
      <name val="Times New Roman"/>
      <family val="1"/>
      <charset val="204"/>
    </font>
    <font>
      <sz val="10"/>
      <name val="Times New Roman"/>
      <family val="1"/>
      <charset val="204"/>
    </font>
    <font>
      <sz val="8"/>
      <color rgb="FF000000"/>
      <name val="Arial"/>
      <family val="2"/>
      <charset val="204"/>
    </font>
  </fonts>
  <fills count="5">
    <fill>
      <patternFill patternType="none"/>
    </fill>
    <fill>
      <patternFill patternType="gray125"/>
    </fill>
    <fill>
      <patternFill patternType="solid">
        <fgColor theme="0"/>
        <bgColor indexed="64"/>
      </patternFill>
    </fill>
    <fill>
      <patternFill patternType="solid">
        <fgColor rgb="FFFFFF99"/>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
      <left/>
      <right/>
      <top style="thin">
        <color indexed="64"/>
      </top>
      <bottom/>
      <diagonal/>
    </border>
    <border>
      <left style="thin">
        <color indexed="64"/>
      </left>
      <right style="thin">
        <color indexed="64"/>
      </right>
      <top/>
      <bottom/>
      <diagonal/>
    </border>
  </borders>
  <cellStyleXfs count="8">
    <xf numFmtId="0" fontId="0" fillId="0" borderId="0"/>
    <xf numFmtId="0" fontId="14" fillId="0" borderId="14">
      <alignment horizontal="left" wrapText="1" indent="2"/>
    </xf>
    <xf numFmtId="49" fontId="14" fillId="0" borderId="15">
      <alignment horizontal="center"/>
    </xf>
    <xf numFmtId="0" fontId="14" fillId="0" borderId="14">
      <alignment horizontal="left" wrapText="1" indent="2"/>
    </xf>
    <xf numFmtId="49" fontId="14" fillId="0" borderId="15">
      <alignment horizontal="center"/>
    </xf>
    <xf numFmtId="4" fontId="16" fillId="3" borderId="16">
      <alignment horizontal="right" vertical="top" shrinkToFit="1"/>
    </xf>
    <xf numFmtId="49" fontId="24" fillId="0" borderId="16">
      <alignment horizontal="center"/>
    </xf>
    <xf numFmtId="0" fontId="24" fillId="0" borderId="17">
      <alignment horizontal="left" wrapText="1" indent="2"/>
    </xf>
  </cellStyleXfs>
  <cellXfs count="527">
    <xf numFmtId="0" fontId="0" fillId="0" borderId="0" xfId="0"/>
    <xf numFmtId="0" fontId="1" fillId="0" borderId="0" xfId="0" applyFont="1" applyAlignment="1">
      <alignment horizontal="right" indent="15"/>
    </xf>
    <xf numFmtId="0" fontId="0" fillId="0" borderId="0" xfId="0" applyFont="1"/>
    <xf numFmtId="0" fontId="5" fillId="0" borderId="1" xfId="0" applyFont="1" applyBorder="1" applyAlignment="1">
      <alignment wrapText="1"/>
    </xf>
    <xf numFmtId="0" fontId="6" fillId="0" borderId="1" xfId="0" applyFont="1" applyBorder="1" applyAlignment="1">
      <alignment horizontal="center" vertical="top" wrapText="1"/>
    </xf>
    <xf numFmtId="0" fontId="6" fillId="0" borderId="0" xfId="0" applyFont="1" applyAlignment="1">
      <alignment wrapText="1"/>
    </xf>
    <xf numFmtId="0" fontId="4" fillId="0" borderId="2" xfId="0" applyFont="1" applyBorder="1" applyAlignment="1">
      <alignment vertical="top" wrapText="1"/>
    </xf>
    <xf numFmtId="49" fontId="6" fillId="0" borderId="2" xfId="0" applyNumberFormat="1" applyFont="1" applyBorder="1" applyAlignment="1">
      <alignment horizontal="center" vertical="top" wrapText="1"/>
    </xf>
    <xf numFmtId="0" fontId="4" fillId="0" borderId="1" xfId="0" applyFont="1" applyFill="1" applyBorder="1" applyAlignment="1">
      <alignment horizontal="justify" vertical="top" wrapText="1"/>
    </xf>
    <xf numFmtId="0" fontId="5" fillId="0" borderId="1" xfId="0" applyFont="1" applyBorder="1" applyAlignment="1">
      <alignment horizontal="center" wrapText="1"/>
    </xf>
    <xf numFmtId="1" fontId="5" fillId="0" borderId="1" xfId="0" applyNumberFormat="1" applyFont="1" applyBorder="1" applyAlignment="1">
      <alignment horizontal="center" vertical="top" wrapText="1"/>
    </xf>
    <xf numFmtId="0" fontId="4" fillId="0" borderId="1" xfId="0" applyFont="1" applyBorder="1" applyAlignment="1">
      <alignment horizontal="center" wrapText="1"/>
    </xf>
    <xf numFmtId="0" fontId="2" fillId="0" borderId="0" xfId="0" applyFont="1" applyAlignment="1">
      <alignment horizontal="right" indent="15"/>
    </xf>
    <xf numFmtId="0" fontId="13" fillId="0" borderId="0" xfId="0" applyFont="1" applyAlignment="1">
      <alignment horizontal="center"/>
    </xf>
    <xf numFmtId="0" fontId="13" fillId="0" borderId="0" xfId="0" applyFont="1" applyAlignment="1">
      <alignment horizontal="right"/>
    </xf>
    <xf numFmtId="0" fontId="8" fillId="0" borderId="8" xfId="0" applyFont="1" applyBorder="1" applyAlignment="1">
      <alignment vertical="top" wrapText="1"/>
    </xf>
    <xf numFmtId="0" fontId="2" fillId="0" borderId="0" xfId="0" applyFont="1" applyAlignment="1">
      <alignment horizontal="right" wrapText="1"/>
    </xf>
    <xf numFmtId="0" fontId="4" fillId="0" borderId="1" xfId="0" applyFont="1" applyFill="1" applyBorder="1" applyAlignment="1">
      <alignment wrapText="1"/>
    </xf>
    <xf numFmtId="0" fontId="4" fillId="0" borderId="1" xfId="0" applyFont="1" applyFill="1" applyBorder="1" applyAlignment="1">
      <alignment horizontal="center" vertical="top"/>
    </xf>
    <xf numFmtId="0" fontId="4" fillId="0" borderId="1" xfId="0" applyNumberFormat="1" applyFont="1" applyFill="1" applyBorder="1" applyAlignment="1">
      <alignment horizontal="justify" vertical="top" wrapText="1"/>
    </xf>
    <xf numFmtId="0" fontId="4" fillId="0" borderId="1" xfId="0" applyFont="1" applyFill="1" applyBorder="1" applyAlignment="1">
      <alignmen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wrapText="1"/>
    </xf>
    <xf numFmtId="0" fontId="4" fillId="0" borderId="1" xfId="0" applyFont="1" applyBorder="1" applyAlignment="1">
      <alignment vertical="top" wrapText="1"/>
    </xf>
    <xf numFmtId="0" fontId="4" fillId="0" borderId="1" xfId="0" applyFont="1" applyBorder="1" applyAlignment="1">
      <alignment horizontal="left" wrapText="1"/>
    </xf>
    <xf numFmtId="49" fontId="8" fillId="0" borderId="1" xfId="4" applyFont="1" applyBorder="1" applyAlignment="1" applyProtection="1">
      <alignment horizontal="center" vertical="top"/>
    </xf>
    <xf numFmtId="49" fontId="8" fillId="0" borderId="1" xfId="4" applyFont="1" applyBorder="1" applyProtection="1">
      <alignment horizontal="center"/>
    </xf>
    <xf numFmtId="0" fontId="9" fillId="0" borderId="1" xfId="3" applyNumberFormat="1" applyFont="1" applyBorder="1" applyAlignment="1" applyProtection="1">
      <alignment wrapText="1"/>
    </xf>
    <xf numFmtId="0" fontId="8" fillId="0" borderId="1" xfId="3" applyNumberFormat="1" applyFont="1" applyBorder="1" applyAlignment="1" applyProtection="1">
      <alignment wrapText="1"/>
    </xf>
    <xf numFmtId="4" fontId="7"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4" fontId="17" fillId="0" borderId="1" xfId="0" applyNumberFormat="1" applyFont="1" applyFill="1" applyBorder="1" applyAlignment="1">
      <alignment horizontal="center" vertical="top" wrapText="1"/>
    </xf>
    <xf numFmtId="1" fontId="4" fillId="0" borderId="1" xfId="0" applyNumberFormat="1" applyFont="1" applyBorder="1" applyAlignment="1">
      <alignment horizontal="center" vertical="top" wrapText="1"/>
    </xf>
    <xf numFmtId="0" fontId="4" fillId="0" borderId="1" xfId="0" applyFont="1" applyBorder="1" applyAlignment="1">
      <alignment wrapText="1"/>
    </xf>
    <xf numFmtId="49" fontId="4" fillId="0" borderId="1" xfId="0" applyNumberFormat="1" applyFont="1" applyBorder="1" applyAlignment="1">
      <alignment horizontal="center" vertical="top"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top" wrapText="1"/>
    </xf>
    <xf numFmtId="0" fontId="5" fillId="0" borderId="1" xfId="0" applyFont="1" applyBorder="1" applyAlignment="1">
      <alignment vertical="top" wrapText="1"/>
    </xf>
    <xf numFmtId="0" fontId="4" fillId="4" borderId="1" xfId="0" applyFont="1" applyFill="1" applyBorder="1" applyAlignment="1">
      <alignment horizontal="center" vertical="top" wrapText="1"/>
    </xf>
    <xf numFmtId="0" fontId="19" fillId="0" borderId="0" xfId="0" applyFont="1" applyAlignment="1">
      <alignment wrapText="1"/>
    </xf>
    <xf numFmtId="0" fontId="19" fillId="0" borderId="1" xfId="0" applyFont="1" applyBorder="1" applyAlignment="1">
      <alignment wrapText="1"/>
    </xf>
    <xf numFmtId="49" fontId="4" fillId="0" borderId="2" xfId="0" applyNumberFormat="1" applyFont="1" applyFill="1" applyBorder="1" applyAlignment="1">
      <alignment horizontal="center" vertical="top" wrapText="1"/>
    </xf>
    <xf numFmtId="0" fontId="4" fillId="0" borderId="2" xfId="0" applyNumberFormat="1" applyFont="1" applyFill="1" applyBorder="1" applyAlignment="1">
      <alignment horizontal="justify" wrapText="1"/>
    </xf>
    <xf numFmtId="0" fontId="4" fillId="0" borderId="2" xfId="0" applyNumberFormat="1" applyFont="1" applyFill="1" applyBorder="1" applyAlignment="1">
      <alignment horizontal="justify" vertical="top" wrapText="1"/>
    </xf>
    <xf numFmtId="0" fontId="4" fillId="0" borderId="1" xfId="0" applyFont="1" applyBorder="1" applyAlignment="1">
      <alignment wrapText="1"/>
    </xf>
    <xf numFmtId="49" fontId="4" fillId="0" borderId="1" xfId="0" applyNumberFormat="1" applyFont="1" applyBorder="1" applyAlignment="1">
      <alignment horizontal="center" vertical="top" wrapText="1"/>
    </xf>
    <xf numFmtId="1" fontId="4" fillId="0" borderId="1" xfId="0" applyNumberFormat="1" applyFont="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vertical="top" wrapText="1"/>
    </xf>
    <xf numFmtId="1" fontId="4"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xf>
    <xf numFmtId="0" fontId="4" fillId="0" borderId="1" xfId="0" applyFont="1" applyBorder="1" applyAlignment="1">
      <alignment wrapText="1"/>
    </xf>
    <xf numFmtId="0" fontId="2" fillId="0" borderId="0" xfId="0" applyFont="1" applyAlignment="1">
      <alignment horizontal="right" wrapText="1"/>
    </xf>
    <xf numFmtId="49" fontId="6" fillId="0" borderId="1" xfId="0" applyNumberFormat="1" applyFont="1" applyBorder="1" applyAlignment="1">
      <alignment horizontal="center" vertical="top" wrapText="1"/>
    </xf>
    <xf numFmtId="0" fontId="4" fillId="0" borderId="5"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top"/>
    </xf>
    <xf numFmtId="0" fontId="0" fillId="0" borderId="1" xfId="0" applyBorder="1"/>
    <xf numFmtId="0" fontId="6" fillId="0" borderId="1" xfId="0" applyFont="1" applyBorder="1" applyAlignment="1">
      <alignment horizontal="left" vertical="top" wrapText="1"/>
    </xf>
    <xf numFmtId="1" fontId="6" fillId="0" borderId="1" xfId="0" applyNumberFormat="1" applyFont="1" applyBorder="1" applyAlignment="1">
      <alignment horizontal="center" vertical="top" wrapText="1"/>
    </xf>
    <xf numFmtId="0" fontId="7" fillId="0" borderId="3" xfId="0" applyFont="1" applyBorder="1"/>
    <xf numFmtId="164" fontId="5" fillId="0" borderId="1" xfId="0" applyNumberFormat="1" applyFont="1" applyBorder="1" applyAlignment="1">
      <alignment horizontal="center"/>
    </xf>
    <xf numFmtId="2" fontId="0" fillId="0" borderId="0" xfId="0" applyNumberFormat="1"/>
    <xf numFmtId="49" fontId="4" fillId="0" borderId="1"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49" fontId="7" fillId="0" borderId="1" xfId="0" applyNumberFormat="1" applyFont="1" applyBorder="1" applyAlignment="1">
      <alignment horizontal="center" vertical="top" wrapText="1"/>
    </xf>
    <xf numFmtId="0" fontId="5" fillId="0" borderId="1" xfId="0" applyFont="1" applyBorder="1" applyAlignment="1">
      <alignment horizontal="justify" vertical="top" wrapText="1"/>
    </xf>
    <xf numFmtId="0" fontId="4" fillId="0" borderId="1" xfId="0" applyFont="1" applyBorder="1" applyAlignment="1">
      <alignment horizontal="justify" vertical="top" wrapText="1"/>
    </xf>
    <xf numFmtId="0" fontId="0" fillId="0" borderId="0" xfId="0" applyAlignment="1">
      <alignment wrapText="1"/>
    </xf>
    <xf numFmtId="49" fontId="6" fillId="0" borderId="1" xfId="0" applyNumberFormat="1" applyFont="1" applyBorder="1" applyAlignment="1">
      <alignment horizontal="center" vertical="top" wrapText="1"/>
    </xf>
    <xf numFmtId="0" fontId="4" fillId="0" borderId="8" xfId="0" applyFont="1" applyBorder="1" applyAlignment="1">
      <alignment horizontal="center" vertical="top" wrapText="1"/>
    </xf>
    <xf numFmtId="0" fontId="0" fillId="0" borderId="0" xfId="0"/>
    <xf numFmtId="0" fontId="9" fillId="0" borderId="8" xfId="0" applyFont="1" applyBorder="1" applyAlignment="1">
      <alignment horizontal="center" vertical="top" wrapText="1"/>
    </xf>
    <xf numFmtId="0" fontId="8" fillId="0" borderId="8" xfId="0" applyFont="1" applyBorder="1" applyAlignment="1">
      <alignment horizontal="center" vertical="top" wrapText="1"/>
    </xf>
    <xf numFmtId="0" fontId="4" fillId="0" borderId="8" xfId="0" applyFont="1" applyBorder="1" applyAlignment="1">
      <alignment vertical="top" wrapText="1"/>
    </xf>
    <xf numFmtId="0" fontId="8" fillId="0" borderId="2" xfId="0" applyFont="1" applyBorder="1" applyAlignment="1">
      <alignment vertical="top" wrapText="1"/>
    </xf>
    <xf numFmtId="0" fontId="4" fillId="0" borderId="1" xfId="0" applyFont="1" applyBorder="1" applyAlignment="1">
      <alignment wrapText="1"/>
    </xf>
    <xf numFmtId="49" fontId="4" fillId="0" borderId="2" xfId="0" applyNumberFormat="1" applyFont="1" applyFill="1" applyBorder="1" applyAlignment="1">
      <alignment horizontal="center" vertical="top" wrapText="1"/>
    </xf>
    <xf numFmtId="0" fontId="0" fillId="0" borderId="0" xfId="0"/>
    <xf numFmtId="4" fontId="6" fillId="0" borderId="1"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4" fontId="6" fillId="0" borderId="2" xfId="0" applyNumberFormat="1" applyFont="1" applyFill="1" applyBorder="1" applyAlignment="1">
      <alignment horizontal="center" vertical="top" wrapText="1"/>
    </xf>
    <xf numFmtId="0" fontId="0" fillId="0" borderId="0" xfId="0"/>
    <xf numFmtId="4" fontId="17" fillId="0" borderId="1" xfId="0" applyNumberFormat="1" applyFont="1" applyBorder="1" applyAlignment="1">
      <alignment horizontal="center" vertical="top"/>
    </xf>
    <xf numFmtId="49" fontId="8" fillId="0" borderId="1" xfId="4" applyFont="1" applyFill="1" applyBorder="1" applyAlignment="1" applyProtection="1">
      <alignment horizontal="center" vertical="top"/>
    </xf>
    <xf numFmtId="49" fontId="4" fillId="0" borderId="4" xfId="0" applyNumberFormat="1" applyFont="1" applyFill="1" applyBorder="1" applyAlignment="1">
      <alignment horizontal="center" vertical="top" wrapText="1"/>
    </xf>
    <xf numFmtId="0" fontId="17" fillId="0" borderId="1" xfId="0" applyFont="1" applyFill="1" applyBorder="1" applyAlignment="1">
      <alignment horizontal="center" vertical="top" wrapText="1"/>
    </xf>
    <xf numFmtId="49" fontId="9" fillId="0" borderId="1" xfId="0" applyNumberFormat="1" applyFont="1" applyBorder="1" applyAlignment="1">
      <alignment horizontal="center" vertical="top" wrapText="1"/>
    </xf>
    <xf numFmtId="49" fontId="8" fillId="0" borderId="1" xfId="0" applyNumberFormat="1" applyFont="1" applyBorder="1" applyAlignment="1">
      <alignment horizontal="center" vertical="top" wrapText="1"/>
    </xf>
    <xf numFmtId="0" fontId="8" fillId="0" borderId="1" xfId="0" applyFont="1" applyBorder="1" applyAlignment="1">
      <alignment horizontal="right" vertical="top" wrapText="1"/>
    </xf>
    <xf numFmtId="49" fontId="8" fillId="0" borderId="1" xfId="0" applyNumberFormat="1" applyFont="1" applyBorder="1" applyAlignment="1">
      <alignment vertical="top" wrapText="1"/>
    </xf>
    <xf numFmtId="0" fontId="8" fillId="0" borderId="8" xfId="0" applyFont="1" applyBorder="1" applyAlignment="1">
      <alignment horizontal="center" vertical="top" wrapText="1"/>
    </xf>
    <xf numFmtId="0" fontId="0" fillId="0" borderId="0" xfId="0"/>
    <xf numFmtId="49" fontId="17" fillId="0" borderId="1" xfId="0" applyNumberFormat="1" applyFont="1" applyBorder="1" applyAlignment="1">
      <alignment horizontal="center" vertical="top" wrapText="1"/>
    </xf>
    <xf numFmtId="0" fontId="8" fillId="0" borderId="1" xfId="0" applyFont="1" applyBorder="1" applyAlignment="1">
      <alignment horizontal="justify" vertical="top"/>
    </xf>
    <xf numFmtId="49" fontId="8" fillId="0" borderId="1" xfId="0" applyNumberFormat="1" applyFont="1" applyFill="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0" fontId="8" fillId="0" borderId="8" xfId="0" applyFont="1" applyFill="1" applyBorder="1" applyAlignment="1">
      <alignment horizontal="center" vertical="top" wrapText="1"/>
    </xf>
    <xf numFmtId="0" fontId="0" fillId="0" borderId="0" xfId="0"/>
    <xf numFmtId="4" fontId="17" fillId="0" borderId="1" xfId="0" applyNumberFormat="1"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4" fontId="17" fillId="0" borderId="1" xfId="0" applyNumberFormat="1" applyFont="1" applyFill="1" applyBorder="1" applyAlignment="1">
      <alignment horizontal="center" vertical="top" wrapText="1"/>
    </xf>
    <xf numFmtId="0" fontId="8"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0" fontId="0" fillId="0" borderId="0" xfId="0"/>
    <xf numFmtId="0" fontId="19" fillId="0" borderId="1" xfId="0" applyFont="1" applyBorder="1" applyAlignment="1">
      <alignment horizontal="center" vertical="top"/>
    </xf>
    <xf numFmtId="4" fontId="17" fillId="0" borderId="1" xfId="0" applyNumberFormat="1" applyFont="1" applyBorder="1" applyAlignment="1">
      <alignment horizontal="center" vertical="top" wrapText="1"/>
    </xf>
    <xf numFmtId="0" fontId="0" fillId="0" borderId="0" xfId="0"/>
    <xf numFmtId="0" fontId="8" fillId="0" borderId="8" xfId="0" applyFont="1" applyFill="1" applyBorder="1" applyAlignment="1">
      <alignment horizontal="center" vertical="top" wrapText="1"/>
    </xf>
    <xf numFmtId="4" fontId="17" fillId="0" borderId="1" xfId="0" applyNumberFormat="1" applyFont="1" applyFill="1" applyBorder="1" applyAlignment="1">
      <alignment horizontal="center" vertical="top" wrapText="1"/>
    </xf>
    <xf numFmtId="4" fontId="17" fillId="0" borderId="1" xfId="0" applyNumberFormat="1" applyFont="1" applyBorder="1" applyAlignment="1">
      <alignment horizontal="center" vertical="top" wrapText="1"/>
    </xf>
    <xf numFmtId="0" fontId="0" fillId="0" borderId="0" xfId="0"/>
    <xf numFmtId="0" fontId="8" fillId="0" borderId="8" xfId="0" applyFont="1" applyBorder="1" applyAlignment="1">
      <alignment horizontal="center" vertical="top" wrapText="1"/>
    </xf>
    <xf numFmtId="0" fontId="4" fillId="0" borderId="1" xfId="0" applyFont="1" applyFill="1" applyBorder="1" applyAlignment="1">
      <alignment horizontal="justify"/>
    </xf>
    <xf numFmtId="0" fontId="4" fillId="0" borderId="1" xfId="0" applyNumberFormat="1" applyFont="1" applyFill="1" applyBorder="1" applyAlignment="1">
      <alignment wrapText="1"/>
    </xf>
    <xf numFmtId="0" fontId="0" fillId="0" borderId="0" xfId="0"/>
    <xf numFmtId="0" fontId="4" fillId="0" borderId="2" xfId="0" applyFont="1" applyFill="1" applyBorder="1" applyAlignment="1">
      <alignment vertical="top" wrapText="1"/>
    </xf>
    <xf numFmtId="4" fontId="17" fillId="0" borderId="1" xfId="0" applyNumberFormat="1"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4" fontId="17" fillId="0" borderId="1" xfId="0" applyNumberFormat="1" applyFont="1" applyBorder="1" applyAlignment="1">
      <alignment horizontal="center" vertical="top" wrapText="1"/>
    </xf>
    <xf numFmtId="0" fontId="0" fillId="0" borderId="0" xfId="0"/>
    <xf numFmtId="0" fontId="8" fillId="0" borderId="8" xfId="0" applyFont="1" applyFill="1" applyBorder="1" applyAlignment="1">
      <alignment horizontal="center" vertical="top" wrapText="1"/>
    </xf>
    <xf numFmtId="0" fontId="8" fillId="0" borderId="1" xfId="0" applyFont="1" applyFill="1" applyBorder="1" applyAlignment="1">
      <alignment horizontal="center" vertical="top" wrapText="1"/>
    </xf>
    <xf numFmtId="0" fontId="23"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0" fontId="8" fillId="0" borderId="8" xfId="0" applyFont="1" applyFill="1" applyBorder="1" applyAlignment="1">
      <alignment horizontal="center" vertical="top" wrapText="1"/>
    </xf>
    <xf numFmtId="0" fontId="8" fillId="0" borderId="1" xfId="0" applyFont="1" applyFill="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Fill="1" applyBorder="1" applyAlignment="1">
      <alignment horizontal="center" vertical="top" wrapText="1"/>
    </xf>
    <xf numFmtId="0" fontId="0" fillId="0" borderId="0" xfId="0"/>
    <xf numFmtId="4" fontId="17" fillId="0" borderId="1" xfId="0" applyNumberFormat="1" applyFont="1" applyFill="1" applyBorder="1" applyAlignment="1">
      <alignment horizontal="center" vertical="top" wrapText="1"/>
    </xf>
    <xf numFmtId="49" fontId="4" fillId="0" borderId="1" xfId="0" applyNumberFormat="1" applyFont="1" applyFill="1" applyBorder="1" applyAlignment="1">
      <alignment vertical="top" wrapText="1"/>
    </xf>
    <xf numFmtId="0" fontId="8" fillId="0" borderId="8" xfId="0" applyFont="1" applyFill="1" applyBorder="1" applyAlignment="1">
      <alignment horizontal="center" vertical="top" wrapText="1"/>
    </xf>
    <xf numFmtId="0" fontId="0" fillId="0" borderId="0" xfId="0"/>
    <xf numFmtId="0" fontId="0" fillId="0" borderId="0" xfId="0"/>
    <xf numFmtId="0" fontId="0" fillId="0" borderId="0" xfId="0"/>
    <xf numFmtId="4" fontId="17" fillId="0" borderId="1" xfId="0" applyNumberFormat="1" applyFont="1" applyBorder="1" applyAlignment="1">
      <alignment horizontal="center" vertical="top" wrapText="1"/>
    </xf>
    <xf numFmtId="0" fontId="8" fillId="0" borderId="8" xfId="0" applyFont="1" applyFill="1" applyBorder="1" applyAlignment="1">
      <alignment horizontal="center" vertical="top" wrapText="1"/>
    </xf>
    <xf numFmtId="0" fontId="0" fillId="0" borderId="0" xfId="0"/>
    <xf numFmtId="4" fontId="17" fillId="0" borderId="1" xfId="0" applyNumberFormat="1" applyFont="1" applyFill="1" applyBorder="1" applyAlignment="1">
      <alignment horizontal="center" vertical="top" wrapText="1"/>
    </xf>
    <xf numFmtId="4" fontId="6" fillId="0" borderId="1" xfId="0" applyNumberFormat="1" applyFont="1" applyBorder="1" applyAlignment="1">
      <alignment horizontal="center" vertical="top" wrapText="1"/>
    </xf>
    <xf numFmtId="0" fontId="0" fillId="0" borderId="0" xfId="0"/>
    <xf numFmtId="0" fontId="4" fillId="0" borderId="8" xfId="0" applyFont="1" applyBorder="1" applyAlignment="1">
      <alignment horizontal="center" vertical="top" wrapText="1"/>
    </xf>
    <xf numFmtId="0" fontId="5" fillId="0" borderId="1" xfId="0" applyFont="1" applyBorder="1" applyAlignment="1">
      <alignment horizontal="center" vertical="top" wrapText="1"/>
    </xf>
    <xf numFmtId="4" fontId="6" fillId="0" borderId="1" xfId="0" applyNumberFormat="1" applyFont="1" applyBorder="1" applyAlignment="1">
      <alignment horizontal="center" vertical="top" wrapText="1"/>
    </xf>
    <xf numFmtId="0" fontId="3" fillId="0" borderId="0" xfId="0" applyFont="1" applyAlignment="1">
      <alignment horizontal="center" wrapText="1"/>
    </xf>
    <xf numFmtId="0" fontId="0" fillId="0" borderId="0" xfId="0"/>
    <xf numFmtId="4" fontId="17" fillId="0" borderId="1" xfId="0" applyNumberFormat="1" applyFont="1" applyBorder="1" applyAlignment="1">
      <alignment horizontal="center" vertical="top"/>
    </xf>
    <xf numFmtId="4" fontId="17" fillId="0" borderId="1" xfId="0" applyNumberFormat="1" applyFont="1" applyFill="1" applyBorder="1" applyAlignment="1">
      <alignment horizontal="center" vertical="top" wrapText="1"/>
    </xf>
    <xf numFmtId="49" fontId="6" fillId="0" borderId="1" xfId="0" applyNumberFormat="1" applyFont="1" applyBorder="1" applyAlignment="1">
      <alignment horizontal="center" vertical="top" wrapText="1"/>
    </xf>
    <xf numFmtId="4" fontId="6" fillId="0" borderId="8" xfId="0" applyNumberFormat="1" applyFont="1" applyFill="1" applyBorder="1" applyAlignment="1">
      <alignment horizontal="center" vertical="top" wrapText="1"/>
    </xf>
    <xf numFmtId="4" fontId="17" fillId="4" borderId="1" xfId="0" applyNumberFormat="1" applyFont="1" applyFill="1" applyBorder="1" applyAlignment="1">
      <alignment horizontal="center" vertical="top" wrapText="1"/>
    </xf>
    <xf numFmtId="4" fontId="18" fillId="0" borderId="1" xfId="0" applyNumberFormat="1" applyFont="1" applyBorder="1" applyAlignment="1">
      <alignment horizontal="center" vertical="top"/>
    </xf>
    <xf numFmtId="0" fontId="0" fillId="0" borderId="0" xfId="0" applyBorder="1"/>
    <xf numFmtId="4" fontId="6" fillId="0" borderId="8"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4" fontId="6" fillId="0" borderId="8" xfId="0" applyNumberFormat="1" applyFont="1" applyBorder="1" applyAlignment="1">
      <alignment horizontal="center" vertical="top" wrapText="1"/>
    </xf>
    <xf numFmtId="4" fontId="7" fillId="0" borderId="8" xfId="0" applyNumberFormat="1" applyFont="1" applyBorder="1" applyAlignment="1">
      <alignment horizontal="center" vertical="top" wrapText="1"/>
    </xf>
    <xf numFmtId="4" fontId="6" fillId="2" borderId="8" xfId="0" applyNumberFormat="1" applyFont="1" applyFill="1" applyBorder="1" applyAlignment="1">
      <alignment horizontal="center" vertical="top" wrapText="1"/>
    </xf>
    <xf numFmtId="4" fontId="17" fillId="2" borderId="8" xfId="5" applyNumberFormat="1" applyFont="1" applyFill="1" applyBorder="1" applyAlignment="1" applyProtection="1">
      <alignment horizontal="center" vertical="top" shrinkToFit="1"/>
    </xf>
    <xf numFmtId="4" fontId="7" fillId="2" borderId="8" xfId="0" applyNumberFormat="1" applyFont="1" applyFill="1" applyBorder="1" applyAlignment="1">
      <alignment horizontal="center" vertical="top" wrapText="1"/>
    </xf>
    <xf numFmtId="4" fontId="7" fillId="0" borderId="8" xfId="0" applyNumberFormat="1" applyFont="1" applyFill="1" applyBorder="1" applyAlignment="1">
      <alignment horizontal="center" vertical="top" wrapText="1"/>
    </xf>
    <xf numFmtId="0" fontId="2" fillId="0" borderId="0" xfId="0" applyFont="1" applyBorder="1"/>
    <xf numFmtId="0" fontId="4" fillId="0" borderId="0" xfId="0" applyFont="1" applyBorder="1"/>
    <xf numFmtId="4" fontId="6" fillId="0" borderId="8" xfId="0" applyNumberFormat="1" applyFont="1" applyBorder="1" applyAlignment="1">
      <alignment horizontal="center"/>
    </xf>
    <xf numFmtId="4" fontId="6" fillId="0" borderId="8" xfId="0" applyNumberFormat="1" applyFont="1" applyBorder="1" applyAlignment="1">
      <alignment horizontal="center" vertical="top"/>
    </xf>
    <xf numFmtId="4" fontId="7" fillId="0" borderId="8" xfId="0" applyNumberFormat="1" applyFont="1" applyBorder="1" applyAlignment="1">
      <alignment horizontal="center" vertical="top" wrapText="1"/>
    </xf>
    <xf numFmtId="4" fontId="6" fillId="0" borderId="8" xfId="0" applyNumberFormat="1" applyFont="1" applyBorder="1" applyAlignment="1">
      <alignment horizontal="center" vertical="center"/>
    </xf>
    <xf numFmtId="4" fontId="7" fillId="0" borderId="8" xfId="0" applyNumberFormat="1" applyFont="1" applyBorder="1" applyAlignment="1">
      <alignment horizontal="center"/>
    </xf>
    <xf numFmtId="4" fontId="6" fillId="2" borderId="1" xfId="0" applyNumberFormat="1" applyFont="1" applyFill="1" applyBorder="1" applyAlignment="1">
      <alignment horizontal="center" vertical="top" wrapText="1"/>
    </xf>
    <xf numFmtId="0" fontId="8" fillId="0" borderId="1" xfId="3" applyNumberFormat="1" applyFont="1" applyFill="1" applyBorder="1" applyAlignment="1" applyProtection="1">
      <alignment horizontal="left" vertical="top" wrapText="1"/>
    </xf>
    <xf numFmtId="0" fontId="8" fillId="0" borderId="1" xfId="3" applyNumberFormat="1" applyFont="1" applyBorder="1" applyAlignment="1" applyProtection="1">
      <alignment vertical="top" wrapText="1"/>
    </xf>
    <xf numFmtId="0" fontId="0" fillId="0" borderId="0" xfId="0"/>
    <xf numFmtId="4" fontId="7" fillId="2" borderId="1" xfId="0" applyNumberFormat="1" applyFont="1" applyFill="1" applyBorder="1" applyAlignment="1">
      <alignment horizontal="center" vertical="top" wrapText="1"/>
    </xf>
    <xf numFmtId="4" fontId="6" fillId="0" borderId="8" xfId="0" applyNumberFormat="1" applyFont="1" applyBorder="1" applyAlignment="1">
      <alignment horizontal="center" vertical="top" wrapText="1"/>
    </xf>
    <xf numFmtId="0" fontId="5"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4" fontId="17" fillId="0" borderId="1" xfId="0" applyNumberFormat="1" applyFont="1" applyBorder="1" applyAlignment="1">
      <alignment horizontal="center" vertical="top" wrapText="1"/>
    </xf>
    <xf numFmtId="4" fontId="17" fillId="0" borderId="3" xfId="0" applyNumberFormat="1" applyFont="1" applyBorder="1" applyAlignment="1">
      <alignment horizontal="center" vertical="top" wrapText="1"/>
    </xf>
    <xf numFmtId="0" fontId="0" fillId="0" borderId="0" xfId="0"/>
    <xf numFmtId="0" fontId="8" fillId="0" borderId="1" xfId="0" applyFont="1" applyBorder="1" applyAlignment="1">
      <alignment horizontal="center" vertical="top" wrapText="1"/>
    </xf>
    <xf numFmtId="0" fontId="5" fillId="0" borderId="3" xfId="0" applyFont="1" applyBorder="1" applyAlignment="1">
      <alignment horizontal="center" vertical="top" wrapText="1"/>
    </xf>
    <xf numFmtId="4" fontId="7" fillId="0" borderId="8"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0" fontId="5" fillId="0" borderId="1" xfId="0" applyFont="1" applyBorder="1" applyAlignment="1">
      <alignment horizontal="justify" vertical="top" wrapText="1"/>
    </xf>
    <xf numFmtId="0" fontId="6" fillId="0" borderId="1" xfId="0" applyFont="1" applyBorder="1" applyAlignment="1">
      <alignment horizontal="center" vertical="top" wrapText="1"/>
    </xf>
    <xf numFmtId="0" fontId="4" fillId="0" borderId="1" xfId="0" applyNumberFormat="1" applyFont="1" applyFill="1" applyBorder="1" applyAlignment="1">
      <alignment vertical="top" wrapText="1"/>
    </xf>
    <xf numFmtId="0" fontId="4" fillId="0" borderId="4" xfId="0" applyFont="1" applyFill="1" applyBorder="1" applyAlignment="1">
      <alignment vertical="top" wrapText="1"/>
    </xf>
    <xf numFmtId="49" fontId="9" fillId="0" borderId="18" xfId="4" applyFont="1" applyFill="1" applyBorder="1" applyAlignment="1" applyProtection="1">
      <alignment horizontal="center" vertical="top"/>
    </xf>
    <xf numFmtId="0" fontId="9" fillId="0" borderId="1" xfId="3" applyNumberFormat="1" applyFont="1" applyFill="1" applyBorder="1" applyAlignment="1" applyProtection="1">
      <alignment horizontal="left" vertical="top" wrapText="1"/>
    </xf>
    <xf numFmtId="49" fontId="8" fillId="0" borderId="18" xfId="4" applyFont="1" applyFill="1" applyBorder="1" applyAlignment="1" applyProtection="1">
      <alignment horizontal="center" vertical="top"/>
    </xf>
    <xf numFmtId="0" fontId="5" fillId="0" borderId="10" xfId="0" applyFont="1" applyBorder="1" applyAlignment="1">
      <alignment horizontal="justify" vertical="top" wrapText="1"/>
    </xf>
    <xf numFmtId="4" fontId="18" fillId="0" borderId="3" xfId="0" applyNumberFormat="1" applyFont="1" applyBorder="1" applyAlignment="1">
      <alignment horizontal="center" vertical="top" wrapText="1"/>
    </xf>
    <xf numFmtId="0" fontId="6" fillId="0" borderId="3" xfId="0" applyFont="1" applyBorder="1" applyAlignment="1">
      <alignment horizontal="left" vertical="top" wrapText="1"/>
    </xf>
    <xf numFmtId="0" fontId="0" fillId="0" borderId="0" xfId="0"/>
    <xf numFmtId="0" fontId="0" fillId="0" borderId="0" xfId="0"/>
    <xf numFmtId="0" fontId="0" fillId="0" borderId="0" xfId="0"/>
    <xf numFmtId="0" fontId="8"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0" fontId="0" fillId="0" borderId="0" xfId="0"/>
    <xf numFmtId="0" fontId="8" fillId="0" borderId="8" xfId="0" applyFont="1" applyBorder="1" applyAlignment="1">
      <alignment horizontal="center" vertical="top" wrapText="1"/>
    </xf>
    <xf numFmtId="0" fontId="0" fillId="0" borderId="0" xfId="0"/>
    <xf numFmtId="4" fontId="17" fillId="0" borderId="1" xfId="0" applyNumberFormat="1" applyFont="1" applyBorder="1" applyAlignment="1">
      <alignment horizontal="center" vertical="top" wrapText="1"/>
    </xf>
    <xf numFmtId="49" fontId="19" fillId="0" borderId="1" xfId="0" applyNumberFormat="1" applyFont="1" applyFill="1" applyBorder="1" applyAlignment="1">
      <alignment horizontal="center" vertical="top"/>
    </xf>
    <xf numFmtId="0" fontId="8" fillId="0" borderId="1" xfId="7" applyNumberFormat="1" applyFont="1" applyFill="1" applyBorder="1" applyAlignment="1" applyProtection="1">
      <alignment vertical="top" wrapText="1"/>
    </xf>
    <xf numFmtId="0" fontId="8" fillId="0" borderId="1" xfId="7" applyNumberFormat="1" applyFont="1" applyFill="1" applyBorder="1" applyAlignment="1" applyProtection="1">
      <alignment horizontal="left" vertical="top" wrapText="1"/>
    </xf>
    <xf numFmtId="49" fontId="8" fillId="0" borderId="1" xfId="6" applyNumberFormat="1" applyFont="1" applyFill="1" applyBorder="1" applyAlignment="1" applyProtection="1">
      <alignment horizontal="center" vertical="top"/>
    </xf>
    <xf numFmtId="0" fontId="0" fillId="0" borderId="0" xfId="0"/>
    <xf numFmtId="4" fontId="7" fillId="0" borderId="8" xfId="0" applyNumberFormat="1"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4" fontId="17" fillId="0" borderId="1" xfId="0" applyNumberFormat="1" applyFont="1" applyBorder="1" applyAlignment="1">
      <alignment horizontal="center" vertical="top" wrapText="1"/>
    </xf>
    <xf numFmtId="164" fontId="0" fillId="0" borderId="0" xfId="0" applyNumberFormat="1"/>
    <xf numFmtId="4" fontId="6" fillId="0" borderId="8"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4" fontId="6" fillId="0" borderId="9" xfId="0" applyNumberFormat="1" applyFont="1" applyBorder="1" applyAlignment="1">
      <alignment horizontal="center" vertical="top"/>
    </xf>
    <xf numFmtId="0" fontId="8" fillId="0" borderId="8" xfId="0" applyFont="1" applyBorder="1" applyAlignment="1">
      <alignment horizontal="center" vertical="top" wrapText="1"/>
    </xf>
    <xf numFmtId="0" fontId="8" fillId="0" borderId="8" xfId="0" applyFont="1" applyFill="1" applyBorder="1" applyAlignment="1">
      <alignment horizontal="center" vertical="top" wrapText="1"/>
    </xf>
    <xf numFmtId="0" fontId="0" fillId="0" borderId="0" xfId="0"/>
    <xf numFmtId="4" fontId="17" fillId="0" borderId="1" xfId="0" applyNumberFormat="1" applyFont="1" applyBorder="1" applyAlignment="1">
      <alignment horizontal="center" vertical="top" wrapText="1"/>
    </xf>
    <xf numFmtId="4" fontId="7" fillId="0" borderId="8"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0" fontId="4" fillId="0" borderId="1" xfId="0" applyFont="1" applyBorder="1" applyAlignment="1">
      <alignment wrapText="1"/>
    </xf>
    <xf numFmtId="4" fontId="6" fillId="0" borderId="1" xfId="0" applyNumberFormat="1" applyFont="1" applyBorder="1" applyAlignment="1">
      <alignment horizontal="center" vertical="top" wrapText="1"/>
    </xf>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9" fillId="0" borderId="1" xfId="0" applyFont="1" applyBorder="1" applyAlignment="1">
      <alignment horizontal="center" vertical="top" wrapText="1"/>
    </xf>
    <xf numFmtId="0" fontId="8" fillId="0" borderId="1" xfId="0" applyFont="1" applyBorder="1" applyAlignment="1">
      <alignment horizontal="center" vertical="top" wrapText="1"/>
    </xf>
    <xf numFmtId="0" fontId="0" fillId="0" borderId="0" xfId="0"/>
    <xf numFmtId="4" fontId="6" fillId="0" borderId="2" xfId="0" applyNumberFormat="1" applyFont="1" applyBorder="1" applyAlignment="1">
      <alignment horizontal="center" vertical="top"/>
    </xf>
    <xf numFmtId="49" fontId="6"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49" fontId="7" fillId="0" borderId="1" xfId="0" applyNumberFormat="1" applyFont="1" applyBorder="1" applyAlignment="1">
      <alignment horizontal="center" vertical="top" wrapText="1"/>
    </xf>
    <xf numFmtId="0" fontId="5" fillId="0" borderId="1" xfId="0" applyFont="1" applyBorder="1" applyAlignment="1">
      <alignment horizontal="justify" vertical="top" wrapText="1"/>
    </xf>
    <xf numFmtId="0" fontId="8" fillId="4" borderId="1" xfId="0" applyFont="1" applyFill="1" applyBorder="1" applyAlignment="1">
      <alignment horizontal="center" vertical="top" wrapText="1"/>
    </xf>
    <xf numFmtId="0" fontId="8" fillId="0" borderId="1" xfId="0" applyFont="1" applyBorder="1" applyAlignment="1">
      <alignment vertical="top" wrapText="1"/>
    </xf>
    <xf numFmtId="4" fontId="6" fillId="0" borderId="1" xfId="0" applyNumberFormat="1" applyFont="1" applyBorder="1" applyAlignment="1">
      <alignment horizontal="center" vertical="top"/>
    </xf>
    <xf numFmtId="4" fontId="6" fillId="0" borderId="1" xfId="0" applyNumberFormat="1" applyFont="1" applyBorder="1" applyAlignment="1">
      <alignment horizontal="center"/>
    </xf>
    <xf numFmtId="4" fontId="7" fillId="0" borderId="1" xfId="0" applyNumberFormat="1" applyFont="1" applyBorder="1" applyAlignment="1">
      <alignment horizontal="center" vertical="top" wrapText="1"/>
    </xf>
    <xf numFmtId="4" fontId="7" fillId="0" borderId="1" xfId="0" applyNumberFormat="1" applyFont="1" applyBorder="1" applyAlignment="1">
      <alignment horizontal="center"/>
    </xf>
    <xf numFmtId="0" fontId="2" fillId="0" borderId="0" xfId="0" applyFont="1"/>
    <xf numFmtId="0" fontId="19" fillId="0" borderId="1" xfId="0" applyFont="1" applyBorder="1" applyAlignment="1">
      <alignment horizontal="center"/>
    </xf>
    <xf numFmtId="0" fontId="6" fillId="0" borderId="1" xfId="0" applyFont="1" applyFill="1" applyBorder="1" applyAlignment="1">
      <alignment vertical="top" wrapText="1"/>
    </xf>
    <xf numFmtId="0" fontId="4" fillId="0" borderId="1" xfId="0" applyNumberFormat="1" applyFont="1" applyBorder="1" applyAlignment="1">
      <alignment vertical="top" wrapText="1"/>
    </xf>
    <xf numFmtId="49" fontId="19" fillId="0" borderId="1" xfId="0" applyNumberFormat="1" applyFont="1" applyBorder="1" applyAlignment="1">
      <alignment horizontal="center" vertical="top"/>
    </xf>
    <xf numFmtId="0" fontId="19" fillId="0" borderId="0" xfId="0" applyNumberFormat="1" applyFont="1" applyAlignment="1">
      <alignment wrapText="1"/>
    </xf>
    <xf numFmtId="0" fontId="8" fillId="0" borderId="1" xfId="3" applyNumberFormat="1" applyFont="1" applyFill="1" applyBorder="1" applyAlignment="1" applyProtection="1">
      <alignment horizontal="left" wrapText="1"/>
    </xf>
    <xf numFmtId="4" fontId="6" fillId="0" borderId="1" xfId="0" applyNumberFormat="1" applyFont="1" applyBorder="1" applyAlignment="1">
      <alignment horizontal="center" vertical="center"/>
    </xf>
    <xf numFmtId="0" fontId="8" fillId="0" borderId="1" xfId="0" applyFont="1" applyBorder="1" applyAlignment="1">
      <alignment horizontal="justify" wrapText="1"/>
    </xf>
    <xf numFmtId="0" fontId="4" fillId="0" borderId="3" xfId="0" applyFont="1" applyBorder="1" applyAlignment="1">
      <alignment horizontal="center" wrapText="1"/>
    </xf>
    <xf numFmtId="0" fontId="5" fillId="0" borderId="3" xfId="0" applyFont="1" applyBorder="1" applyAlignment="1">
      <alignment wrapText="1"/>
    </xf>
    <xf numFmtId="49" fontId="17" fillId="0" borderId="1" xfId="0" applyNumberFormat="1" applyFont="1" applyBorder="1" applyAlignment="1">
      <alignment horizontal="center" vertical="top"/>
    </xf>
    <xf numFmtId="4" fontId="6" fillId="0" borderId="1" xfId="0" applyNumberFormat="1" applyFont="1" applyBorder="1" applyAlignment="1">
      <alignment horizontal="center" vertical="top" wrapText="1"/>
    </xf>
    <xf numFmtId="0" fontId="4" fillId="0" borderId="1" xfId="0" applyFont="1" applyBorder="1" applyAlignment="1">
      <alignment wrapText="1"/>
    </xf>
    <xf numFmtId="4" fontId="18"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0" fontId="8" fillId="0" borderId="1" xfId="0" applyFont="1" applyBorder="1" applyAlignment="1">
      <alignment horizontal="justify" vertical="top" wrapText="1"/>
    </xf>
    <xf numFmtId="0" fontId="8" fillId="0" borderId="1" xfId="0" applyFont="1" applyFill="1" applyBorder="1" applyAlignment="1">
      <alignment horizontal="center" vertical="top" wrapText="1"/>
    </xf>
    <xf numFmtId="4" fontId="17" fillId="0" borderId="1" xfId="0" applyNumberFormat="1" applyFont="1" applyFill="1" applyBorder="1" applyAlignment="1">
      <alignment horizontal="center" vertical="top" wrapText="1"/>
    </xf>
    <xf numFmtId="4" fontId="17" fillId="0" borderId="1" xfId="0" applyNumberFormat="1" applyFont="1" applyBorder="1" applyAlignment="1">
      <alignment horizontal="center" vertical="top"/>
    </xf>
    <xf numFmtId="4" fontId="7"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49" fontId="7" fillId="0" borderId="1" xfId="0" applyNumberFormat="1" applyFont="1" applyBorder="1" applyAlignment="1">
      <alignment horizontal="center" vertical="top" wrapText="1"/>
    </xf>
    <xf numFmtId="0" fontId="5" fillId="0" borderId="1" xfId="0" applyFont="1" applyBorder="1" applyAlignment="1">
      <alignment horizontal="justify" vertical="top" wrapText="1"/>
    </xf>
    <xf numFmtId="0" fontId="8" fillId="4" borderId="1" xfId="0" applyFont="1" applyFill="1" applyBorder="1" applyAlignment="1">
      <alignment horizontal="center" vertical="top" wrapText="1"/>
    </xf>
    <xf numFmtId="0" fontId="8" fillId="0" borderId="1" xfId="0" applyFont="1" applyBorder="1" applyAlignment="1">
      <alignment vertical="top" wrapText="1"/>
    </xf>
    <xf numFmtId="0" fontId="9" fillId="0" borderId="1" xfId="0" applyFont="1" applyBorder="1" applyAlignment="1">
      <alignment horizontal="justify" vertical="top" wrapText="1"/>
    </xf>
    <xf numFmtId="0" fontId="8" fillId="0" borderId="1" xfId="0" applyFont="1" applyFill="1" applyBorder="1" applyAlignment="1">
      <alignment horizontal="justify" vertical="top" wrapText="1"/>
    </xf>
    <xf numFmtId="0" fontId="0" fillId="0" borderId="0" xfId="0"/>
    <xf numFmtId="0" fontId="8"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Fill="1" applyBorder="1" applyAlignment="1">
      <alignment horizontal="center" vertical="top" wrapText="1"/>
    </xf>
    <xf numFmtId="0" fontId="8" fillId="0" borderId="1" xfId="0" applyFont="1" applyFill="1" applyBorder="1" applyAlignment="1">
      <alignment horizontal="center" vertical="top" wrapText="1"/>
    </xf>
    <xf numFmtId="4" fontId="17" fillId="0" borderId="1" xfId="0" applyNumberFormat="1" applyFont="1" applyFill="1" applyBorder="1" applyAlignment="1">
      <alignment horizontal="center" vertical="top" wrapText="1"/>
    </xf>
    <xf numFmtId="0" fontId="0" fillId="0" borderId="0" xfId="0"/>
    <xf numFmtId="0" fontId="8" fillId="0" borderId="1" xfId="0" applyFont="1" applyFill="1" applyBorder="1" applyAlignment="1">
      <alignment horizontal="center" vertical="top" wrapText="1"/>
    </xf>
    <xf numFmtId="4" fontId="18" fillId="0" borderId="1" xfId="0" applyNumberFormat="1" applyFont="1" applyBorder="1" applyAlignment="1">
      <alignment horizontal="center" vertical="top" wrapText="1"/>
    </xf>
    <xf numFmtId="0" fontId="8" fillId="0" borderId="1" xfId="0" applyFont="1" applyFill="1" applyBorder="1" applyAlignment="1">
      <alignment horizontal="center" vertical="top" wrapText="1"/>
    </xf>
    <xf numFmtId="0" fontId="0" fillId="0" borderId="0" xfId="0"/>
    <xf numFmtId="4" fontId="17" fillId="0" borderId="1" xfId="0" applyNumberFormat="1" applyFont="1" applyBorder="1" applyAlignment="1">
      <alignment horizontal="center" vertical="top" wrapText="1"/>
    </xf>
    <xf numFmtId="49" fontId="4" fillId="0" borderId="1" xfId="0" applyNumberFormat="1" applyFont="1" applyFill="1" applyBorder="1" applyAlignment="1">
      <alignment horizontal="center" vertical="top" wrapText="1"/>
    </xf>
    <xf numFmtId="4" fontId="6" fillId="0" borderId="1" xfId="0" applyNumberFormat="1" applyFont="1" applyBorder="1" applyAlignment="1">
      <alignment horizontal="center" vertical="top" wrapText="1"/>
    </xf>
    <xf numFmtId="1" fontId="4" fillId="0" borderId="1" xfId="0" applyNumberFormat="1" applyFont="1" applyBorder="1" applyAlignment="1">
      <alignment horizontal="center" vertical="top" wrapText="1"/>
    </xf>
    <xf numFmtId="0" fontId="4" fillId="0" borderId="1" xfId="0" applyFont="1" applyBorder="1" applyAlignment="1">
      <alignment wrapText="1"/>
    </xf>
    <xf numFmtId="4" fontId="6" fillId="0" borderId="8"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4" fontId="17" fillId="2" borderId="10" xfId="5" applyNumberFormat="1" applyFont="1" applyFill="1" applyBorder="1" applyAlignment="1" applyProtection="1">
      <alignment horizontal="center" vertical="top" shrinkToFit="1"/>
    </xf>
    <xf numFmtId="4" fontId="17" fillId="2" borderId="8" xfId="5" applyNumberFormat="1" applyFont="1" applyFill="1" applyBorder="1" applyAlignment="1" applyProtection="1">
      <alignment horizontal="center" vertical="top" shrinkToFit="1"/>
    </xf>
    <xf numFmtId="4" fontId="17" fillId="2" borderId="2" xfId="5" applyNumberFormat="1" applyFont="1" applyFill="1" applyBorder="1" applyAlignment="1" applyProtection="1">
      <alignment horizontal="center" vertical="top" shrinkToFit="1"/>
    </xf>
    <xf numFmtId="0" fontId="0" fillId="0" borderId="0" xfId="0"/>
    <xf numFmtId="4" fontId="6" fillId="0" borderId="1" xfId="0" applyNumberFormat="1" applyFont="1" applyBorder="1" applyAlignment="1">
      <alignment horizontal="center" vertical="top" wrapText="1"/>
    </xf>
    <xf numFmtId="0" fontId="4" fillId="0" borderId="1" xfId="0" applyFont="1" applyBorder="1" applyAlignment="1">
      <alignment wrapText="1"/>
    </xf>
    <xf numFmtId="0" fontId="5" fillId="0" borderId="1" xfId="0" applyFont="1" applyBorder="1" applyAlignment="1">
      <alignment horizontal="center" vertical="top" wrapText="1"/>
    </xf>
    <xf numFmtId="4" fontId="17" fillId="2" borderId="1" xfId="5" applyNumberFormat="1" applyFont="1" applyFill="1" applyBorder="1" applyAlignment="1" applyProtection="1">
      <alignment horizontal="center" vertical="top" shrinkToFit="1"/>
    </xf>
    <xf numFmtId="0" fontId="8" fillId="0" borderId="1" xfId="0" applyFont="1" applyBorder="1" applyAlignment="1">
      <alignment horizontal="justify" vertical="top" wrapText="1"/>
    </xf>
    <xf numFmtId="0" fontId="8" fillId="0" borderId="1" xfId="0" applyFont="1" applyFill="1" applyBorder="1" applyAlignment="1">
      <alignment horizontal="justify" vertical="top" wrapText="1"/>
    </xf>
    <xf numFmtId="4" fontId="6" fillId="0" borderId="1" xfId="0" applyNumberFormat="1" applyFont="1" applyBorder="1" applyAlignment="1">
      <alignment horizontal="center" vertical="top"/>
    </xf>
    <xf numFmtId="4" fontId="7"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0" fontId="5" fillId="0" borderId="1" xfId="0" applyFont="1" applyBorder="1" applyAlignment="1">
      <alignment horizontal="justify" vertical="top" wrapText="1"/>
    </xf>
    <xf numFmtId="0" fontId="8" fillId="4" borderId="1" xfId="0" applyFont="1" applyFill="1" applyBorder="1" applyAlignment="1">
      <alignment horizontal="justify" vertical="top" wrapText="1"/>
    </xf>
    <xf numFmtId="0" fontId="9" fillId="0" borderId="1" xfId="0" applyFont="1" applyBorder="1" applyAlignment="1">
      <alignment horizontal="justify" vertical="top" wrapText="1"/>
    </xf>
    <xf numFmtId="0" fontId="4"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0" fontId="3" fillId="0" borderId="0" xfId="0" applyFont="1" applyBorder="1" applyAlignment="1">
      <alignment horizontal="center" wrapText="1"/>
    </xf>
    <xf numFmtId="0" fontId="10" fillId="0" borderId="0" xfId="0" applyFont="1" applyBorder="1" applyAlignment="1">
      <alignment horizontal="center" wrapText="1"/>
    </xf>
    <xf numFmtId="0" fontId="4" fillId="0" borderId="1" xfId="0" applyFont="1" applyBorder="1" applyAlignment="1">
      <alignment wrapText="1"/>
    </xf>
    <xf numFmtId="49" fontId="4" fillId="0" borderId="1" xfId="0" applyNumberFormat="1" applyFont="1" applyBorder="1" applyAlignment="1">
      <alignment horizontal="center" vertical="top" wrapText="1"/>
    </xf>
    <xf numFmtId="4" fontId="17" fillId="2" borderId="9" xfId="5" applyNumberFormat="1" applyFont="1" applyFill="1" applyBorder="1" applyAlignment="1" applyProtection="1">
      <alignment horizontal="center" vertical="top" shrinkToFit="1"/>
    </xf>
    <xf numFmtId="4" fontId="17" fillId="2" borderId="10" xfId="5" applyNumberFormat="1" applyFont="1" applyFill="1" applyBorder="1" applyAlignment="1" applyProtection="1">
      <alignment horizontal="center" vertical="top" shrinkToFit="1"/>
    </xf>
    <xf numFmtId="4" fontId="6" fillId="0" borderId="2" xfId="0" applyNumberFormat="1" applyFont="1" applyBorder="1" applyAlignment="1">
      <alignment horizontal="center" vertical="top" wrapText="1"/>
    </xf>
    <xf numFmtId="4" fontId="6" fillId="0" borderId="3" xfId="0" applyNumberFormat="1" applyFont="1" applyBorder="1" applyAlignment="1">
      <alignment horizontal="center" vertical="top" wrapText="1"/>
    </xf>
    <xf numFmtId="4" fontId="17" fillId="2" borderId="8" xfId="5" applyNumberFormat="1" applyFont="1" applyFill="1" applyBorder="1" applyAlignment="1" applyProtection="1">
      <alignment horizontal="center" vertical="top" shrinkToFit="1"/>
    </xf>
    <xf numFmtId="4" fontId="17" fillId="2" borderId="2" xfId="5" applyNumberFormat="1" applyFont="1" applyFill="1" applyBorder="1" applyAlignment="1" applyProtection="1">
      <alignment horizontal="center" vertical="top" shrinkToFit="1"/>
    </xf>
    <xf numFmtId="4" fontId="17" fillId="2" borderId="3" xfId="5" applyNumberFormat="1" applyFont="1" applyFill="1" applyBorder="1" applyAlignment="1" applyProtection="1">
      <alignment horizontal="center" vertical="top" shrinkToFit="1"/>
    </xf>
    <xf numFmtId="0" fontId="7" fillId="0" borderId="0" xfId="0" applyFont="1" applyBorder="1" applyAlignment="1">
      <alignment horizontal="center" wrapText="1"/>
    </xf>
    <xf numFmtId="0" fontId="12" fillId="0" borderId="0" xfId="0" applyFont="1" applyBorder="1" applyAlignment="1">
      <alignment horizontal="center" wrapText="1"/>
    </xf>
    <xf numFmtId="0" fontId="4" fillId="0" borderId="6" xfId="0" applyFont="1" applyBorder="1" applyAlignment="1">
      <alignment horizontal="right" wrapText="1"/>
    </xf>
    <xf numFmtId="1" fontId="4" fillId="0" borderId="1" xfId="0" applyNumberFormat="1" applyFont="1" applyBorder="1" applyAlignment="1">
      <alignment horizontal="center" vertical="top" wrapText="1"/>
    </xf>
    <xf numFmtId="4" fontId="6" fillId="0" borderId="8" xfId="0" applyNumberFormat="1" applyFont="1" applyBorder="1" applyAlignment="1">
      <alignment horizontal="center" vertical="top" wrapText="1"/>
    </xf>
    <xf numFmtId="4" fontId="6" fillId="0" borderId="1" xfId="0" applyNumberFormat="1" applyFont="1" applyBorder="1" applyAlignment="1">
      <alignment horizontal="center" vertical="top" wrapText="1"/>
    </xf>
    <xf numFmtId="0" fontId="2" fillId="0" borderId="0" xfId="0" applyFont="1" applyBorder="1" applyAlignment="1">
      <alignment horizontal="right" wrapText="1"/>
    </xf>
    <xf numFmtId="0" fontId="2" fillId="0" borderId="0" xfId="0" applyFont="1" applyBorder="1" applyAlignment="1">
      <alignment horizontal="right" wrapText="1" shrinkToFi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4" fontId="17" fillId="2" borderId="1" xfId="5" applyNumberFormat="1" applyFont="1" applyFill="1" applyBorder="1" applyAlignment="1" applyProtection="1">
      <alignment horizontal="center" vertical="top" shrinkToFit="1"/>
    </xf>
    <xf numFmtId="0" fontId="2" fillId="0" borderId="0" xfId="0" applyFont="1" applyAlignment="1">
      <alignment horizontal="right" wrapText="1"/>
    </xf>
    <xf numFmtId="0" fontId="2" fillId="0" borderId="0" xfId="0" applyFont="1" applyAlignment="1">
      <alignment horizontal="right" wrapText="1" shrinkToFit="1"/>
    </xf>
    <xf numFmtId="0" fontId="5" fillId="0" borderId="1" xfId="0" applyFont="1" applyBorder="1" applyAlignment="1">
      <alignment horizontal="center" vertical="top" wrapText="1"/>
    </xf>
    <xf numFmtId="0" fontId="7" fillId="0" borderId="0" xfId="0" applyFont="1" applyAlignment="1">
      <alignment horizontal="center" wrapText="1"/>
    </xf>
    <xf numFmtId="0" fontId="12" fillId="0" borderId="0" xfId="0" applyFont="1" applyAlignment="1">
      <alignment horizontal="center" wrapText="1"/>
    </xf>
    <xf numFmtId="0" fontId="3" fillId="0" borderId="0" xfId="0" applyFont="1" applyAlignment="1">
      <alignment horizontal="center" wrapText="1"/>
    </xf>
    <xf numFmtId="0" fontId="10" fillId="0" borderId="0" xfId="0" applyFont="1" applyAlignment="1">
      <alignment horizontal="center"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9" xfId="0" applyFont="1" applyBorder="1" applyAlignment="1">
      <alignment horizontal="justify" vertical="top" wrapText="1"/>
    </xf>
    <xf numFmtId="0" fontId="4" fillId="0" borderId="10" xfId="0" applyFont="1" applyBorder="1" applyAlignment="1">
      <alignment horizontal="justify" vertical="top" wrapText="1"/>
    </xf>
    <xf numFmtId="4" fontId="17" fillId="0" borderId="2" xfId="0" applyNumberFormat="1" applyFont="1" applyBorder="1" applyAlignment="1">
      <alignment horizontal="center" vertical="top" wrapText="1"/>
    </xf>
    <xf numFmtId="4" fontId="17" fillId="0" borderId="3"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0" fontId="5" fillId="0" borderId="8" xfId="0" applyFont="1" applyBorder="1" applyAlignment="1">
      <alignment horizontal="justify" vertical="top" wrapText="1"/>
    </xf>
    <xf numFmtId="4" fontId="18" fillId="0" borderId="1" xfId="0" applyNumberFormat="1" applyFont="1" applyBorder="1" applyAlignment="1">
      <alignment horizontal="center" vertical="top" wrapText="1"/>
    </xf>
    <xf numFmtId="2" fontId="18"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8" xfId="0" applyFont="1" applyBorder="1" applyAlignment="1">
      <alignment horizontal="justify" vertical="top" wrapText="1"/>
    </xf>
    <xf numFmtId="0" fontId="0" fillId="0" borderId="0" xfId="0" applyBorder="1" applyAlignment="1">
      <alignment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2" fillId="0" borderId="0" xfId="0" applyFont="1" applyAlignment="1">
      <alignment wrapText="1"/>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xf>
    <xf numFmtId="0" fontId="9" fillId="0" borderId="8" xfId="0" applyFont="1" applyBorder="1" applyAlignment="1">
      <alignment horizontal="center" vertical="top" wrapText="1"/>
    </xf>
    <xf numFmtId="4" fontId="6" fillId="0" borderId="2" xfId="0" applyNumberFormat="1" applyFont="1" applyFill="1" applyBorder="1" applyAlignment="1">
      <alignment horizontal="center" vertical="top" wrapText="1"/>
    </xf>
    <xf numFmtId="4" fontId="6" fillId="0" borderId="3" xfId="0" applyNumberFormat="1" applyFont="1" applyFill="1" applyBorder="1" applyAlignment="1">
      <alignment horizontal="center" vertical="top" wrapText="1"/>
    </xf>
    <xf numFmtId="0" fontId="8" fillId="0" borderId="1" xfId="0" applyFont="1" applyBorder="1" applyAlignment="1">
      <alignment horizontal="justify" vertical="top" wrapText="1"/>
    </xf>
    <xf numFmtId="0" fontId="8" fillId="0" borderId="8"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20" fillId="0" borderId="0" xfId="0" applyFont="1" applyAlignment="1">
      <alignment horizontal="right" wrapText="1"/>
    </xf>
    <xf numFmtId="0" fontId="0" fillId="0" borderId="0" xfId="0" applyAlignment="1">
      <alignment horizontal="right" wrapText="1"/>
    </xf>
    <xf numFmtId="0" fontId="11" fillId="0" borderId="0" xfId="0" applyFont="1" applyAlignment="1">
      <alignment horizontal="center" wrapText="1"/>
    </xf>
    <xf numFmtId="0" fontId="15" fillId="0" borderId="6" xfId="0" applyFont="1" applyBorder="1" applyAlignment="1">
      <alignment horizontal="right" wrapText="1"/>
    </xf>
    <xf numFmtId="0" fontId="15" fillId="0" borderId="0" xfId="0" applyFont="1" applyAlignment="1">
      <alignment horizontal="right" wrapText="1"/>
    </xf>
    <xf numFmtId="0" fontId="0" fillId="0" borderId="0" xfId="0"/>
    <xf numFmtId="0" fontId="0" fillId="0" borderId="0" xfId="0" applyAlignment="1">
      <alignment wrapText="1"/>
    </xf>
    <xf numFmtId="4" fontId="17" fillId="0" borderId="1" xfId="0" applyNumberFormat="1" applyFont="1" applyBorder="1" applyAlignment="1">
      <alignment horizontal="center" vertical="top"/>
    </xf>
    <xf numFmtId="0" fontId="8" fillId="0" borderId="1" xfId="0" applyFont="1" applyFill="1" applyBorder="1" applyAlignment="1">
      <alignment horizontal="justify" vertical="top" wrapText="1"/>
    </xf>
    <xf numFmtId="4" fontId="17" fillId="0" borderId="1" xfId="0" applyNumberFormat="1" applyFont="1" applyFill="1" applyBorder="1" applyAlignment="1">
      <alignment horizontal="center" vertical="top" wrapText="1"/>
    </xf>
    <xf numFmtId="4" fontId="17" fillId="0" borderId="1" xfId="0" applyNumberFormat="1" applyFont="1" applyFill="1" applyBorder="1" applyAlignment="1">
      <alignment horizontal="center" vertical="top"/>
    </xf>
    <xf numFmtId="0" fontId="15" fillId="0" borderId="0" xfId="0" applyFont="1" applyBorder="1" applyAlignment="1">
      <alignment horizontal="right" wrapText="1"/>
    </xf>
    <xf numFmtId="0" fontId="9" fillId="0" borderId="1" xfId="0" applyFont="1" applyBorder="1" applyAlignment="1">
      <alignment horizontal="center" wrapText="1"/>
    </xf>
    <xf numFmtId="0" fontId="2" fillId="0" borderId="1" xfId="0" applyFont="1" applyBorder="1" applyAlignment="1">
      <alignment horizontal="center" wrapText="1"/>
    </xf>
    <xf numFmtId="4" fontId="6" fillId="0" borderId="2" xfId="0" applyNumberFormat="1" applyFont="1" applyBorder="1" applyAlignment="1">
      <alignment horizontal="center" vertical="top"/>
    </xf>
    <xf numFmtId="4" fontId="6" fillId="0" borderId="3" xfId="0" applyNumberFormat="1" applyFont="1" applyBorder="1" applyAlignment="1">
      <alignment horizontal="center" vertical="top"/>
    </xf>
    <xf numFmtId="4" fontId="6" fillId="0" borderId="1" xfId="0" applyNumberFormat="1" applyFont="1" applyBorder="1" applyAlignment="1">
      <alignment horizontal="center" vertical="top"/>
    </xf>
    <xf numFmtId="0" fontId="2" fillId="0" borderId="6" xfId="0" applyFont="1" applyBorder="1" applyAlignment="1">
      <alignment horizontal="right" wrapText="1"/>
    </xf>
    <xf numFmtId="4" fontId="7" fillId="0" borderId="8" xfId="0" applyNumberFormat="1" applyFont="1" applyBorder="1" applyAlignment="1">
      <alignment horizontal="center" vertical="top" wrapText="1"/>
    </xf>
    <xf numFmtId="4" fontId="7" fillId="0" borderId="1"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49" fontId="7" fillId="0" borderId="1" xfId="0" applyNumberFormat="1" applyFont="1" applyBorder="1" applyAlignment="1">
      <alignment horizontal="center" vertical="top" wrapText="1"/>
    </xf>
    <xf numFmtId="0" fontId="5" fillId="0" borderId="1" xfId="0" applyFont="1" applyBorder="1" applyAlignment="1">
      <alignment horizontal="justify" vertical="top" wrapText="1"/>
    </xf>
    <xf numFmtId="0" fontId="8" fillId="0" borderId="1" xfId="0" applyFont="1" applyBorder="1" applyAlignment="1">
      <alignment vertical="top" wrapText="1"/>
    </xf>
    <xf numFmtId="49" fontId="4" fillId="0" borderId="8" xfId="0" applyNumberFormat="1" applyFont="1" applyFill="1" applyBorder="1" applyAlignment="1">
      <alignment horizontal="center" vertical="top" wrapText="1"/>
    </xf>
    <xf numFmtId="49" fontId="4" fillId="0" borderId="11"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0" fontId="8" fillId="4" borderId="1" xfId="0" applyFont="1" applyFill="1" applyBorder="1" applyAlignment="1">
      <alignment horizontal="justify" vertical="top" wrapText="1"/>
    </xf>
    <xf numFmtId="0" fontId="8" fillId="4" borderId="1" xfId="0" applyFont="1" applyFill="1" applyBorder="1" applyAlignment="1">
      <alignment horizontal="center" vertical="top" wrapText="1"/>
    </xf>
    <xf numFmtId="0" fontId="4" fillId="4" borderId="1" xfId="0" applyFont="1" applyFill="1" applyBorder="1" applyAlignment="1">
      <alignment horizontal="justify" vertical="top" wrapText="1"/>
    </xf>
    <xf numFmtId="0" fontId="8" fillId="0" borderId="1" xfId="0" applyFont="1" applyBorder="1" applyAlignment="1">
      <alignment horizontal="left" vertical="top" wrapText="1"/>
    </xf>
    <xf numFmtId="0" fontId="9" fillId="0" borderId="1" xfId="0" applyFont="1" applyBorder="1" applyAlignment="1">
      <alignment horizontal="justify" vertical="top" wrapText="1"/>
    </xf>
    <xf numFmtId="0" fontId="8" fillId="4" borderId="1" xfId="0" applyFont="1" applyFill="1" applyBorder="1" applyAlignment="1">
      <alignment horizontal="left" vertical="top" wrapText="1"/>
    </xf>
    <xf numFmtId="0" fontId="9" fillId="0" borderId="1" xfId="0" applyFont="1" applyBorder="1" applyAlignment="1">
      <alignment vertical="top" wrapText="1"/>
    </xf>
    <xf numFmtId="0" fontId="0" fillId="0" borderId="0" xfId="0" applyBorder="1"/>
    <xf numFmtId="0" fontId="8" fillId="0" borderId="1" xfId="0" applyFont="1" applyBorder="1" applyAlignment="1">
      <alignment horizontal="center" wrapText="1"/>
    </xf>
    <xf numFmtId="0" fontId="8" fillId="4" borderId="1" xfId="0" applyFont="1" applyFill="1" applyBorder="1" applyAlignment="1">
      <alignment horizontal="justify" vertical="top"/>
    </xf>
    <xf numFmtId="0" fontId="4" fillId="0" borderId="1" xfId="0" applyFont="1" applyFill="1" applyBorder="1" applyAlignment="1">
      <alignment horizontal="left" vertical="top" wrapText="1"/>
    </xf>
    <xf numFmtId="0" fontId="17" fillId="0" borderId="6" xfId="0" applyFont="1" applyBorder="1" applyAlignment="1">
      <alignment horizontal="right" wrapText="1"/>
    </xf>
    <xf numFmtId="0" fontId="4" fillId="0" borderId="1" xfId="0" applyFont="1" applyBorder="1" applyAlignment="1">
      <alignment horizontal="left" wrapText="1"/>
    </xf>
    <xf numFmtId="0" fontId="8" fillId="0" borderId="8" xfId="0" applyFont="1" applyBorder="1" applyAlignment="1">
      <alignment horizontal="justify" vertical="top" wrapText="1"/>
    </xf>
    <xf numFmtId="0" fontId="0" fillId="0" borderId="11" xfId="0" applyBorder="1"/>
    <xf numFmtId="0" fontId="0" fillId="0" borderId="4" xfId="0" applyBorder="1"/>
    <xf numFmtId="0" fontId="8" fillId="0" borderId="11" xfId="0" applyFont="1" applyBorder="1" applyAlignment="1">
      <alignment horizontal="center" vertical="top" wrapText="1"/>
    </xf>
    <xf numFmtId="0" fontId="8" fillId="0" borderId="4" xfId="0" applyFont="1" applyBorder="1" applyAlignment="1">
      <alignment horizontal="center" vertical="top" wrapText="1"/>
    </xf>
    <xf numFmtId="4" fontId="17" fillId="0" borderId="8" xfId="0" applyNumberFormat="1" applyFont="1" applyFill="1" applyBorder="1" applyAlignment="1">
      <alignment horizontal="center" vertical="top" wrapText="1"/>
    </xf>
    <xf numFmtId="4" fontId="17" fillId="0" borderId="11" xfId="0" applyNumberFormat="1" applyFont="1" applyFill="1" applyBorder="1" applyAlignment="1">
      <alignment horizontal="center" vertical="top" wrapText="1"/>
    </xf>
    <xf numFmtId="4" fontId="17" fillId="0" borderId="4" xfId="0" applyNumberFormat="1" applyFont="1" applyFill="1" applyBorder="1" applyAlignment="1">
      <alignment horizontal="center" vertical="top" wrapText="1"/>
    </xf>
    <xf numFmtId="0" fontId="8" fillId="0" borderId="11" xfId="0" applyFont="1" applyBorder="1" applyAlignment="1">
      <alignment horizontal="justify" vertical="top" wrapText="1"/>
    </xf>
    <xf numFmtId="0" fontId="8" fillId="0" borderId="4" xfId="0" applyFont="1" applyBorder="1" applyAlignment="1">
      <alignment horizontal="justify" vertical="top" wrapText="1"/>
    </xf>
    <xf numFmtId="4" fontId="17" fillId="0" borderId="8" xfId="0" applyNumberFormat="1" applyFont="1" applyBorder="1" applyAlignment="1">
      <alignment horizontal="center" vertical="top" wrapText="1"/>
    </xf>
    <xf numFmtId="4" fontId="17" fillId="0" borderId="11" xfId="0" applyNumberFormat="1" applyFont="1" applyBorder="1" applyAlignment="1">
      <alignment horizontal="center" vertical="top" wrapText="1"/>
    </xf>
    <xf numFmtId="4" fontId="17" fillId="0" borderId="4" xfId="0" applyNumberFormat="1" applyFont="1" applyBorder="1" applyAlignment="1">
      <alignment horizontal="center" vertical="top" wrapText="1"/>
    </xf>
    <xf numFmtId="0" fontId="8" fillId="0" borderId="8" xfId="0" applyFont="1" applyBorder="1" applyAlignment="1">
      <alignment vertical="top" wrapText="1"/>
    </xf>
    <xf numFmtId="0" fontId="8" fillId="0" borderId="11" xfId="0" applyFont="1" applyBorder="1" applyAlignment="1">
      <alignment vertical="top" wrapText="1"/>
    </xf>
    <xf numFmtId="0" fontId="8" fillId="0" borderId="4" xfId="0" applyFont="1" applyBorder="1" applyAlignment="1">
      <alignment vertical="top" wrapText="1"/>
    </xf>
    <xf numFmtId="4" fontId="17" fillId="0" borderId="8" xfId="0" applyNumberFormat="1" applyFont="1" applyBorder="1" applyAlignment="1">
      <alignment horizontal="center" vertical="top"/>
    </xf>
    <xf numFmtId="4" fontId="17" fillId="0" borderId="11" xfId="0" applyNumberFormat="1" applyFont="1" applyBorder="1" applyAlignment="1">
      <alignment horizontal="center" vertical="top"/>
    </xf>
    <xf numFmtId="4" fontId="17" fillId="0" borderId="4" xfId="0" applyNumberFormat="1" applyFont="1" applyBorder="1" applyAlignment="1">
      <alignment horizontal="center" vertical="top"/>
    </xf>
    <xf numFmtId="0" fontId="9" fillId="0" borderId="8" xfId="0" applyFont="1" applyBorder="1" applyAlignment="1">
      <alignment vertical="top" wrapText="1"/>
    </xf>
    <xf numFmtId="0" fontId="9" fillId="0" borderId="11" xfId="0" applyFont="1" applyBorder="1" applyAlignment="1">
      <alignment vertical="top" wrapText="1"/>
    </xf>
    <xf numFmtId="0" fontId="9" fillId="0" borderId="4" xfId="0" applyFont="1" applyBorder="1" applyAlignment="1">
      <alignment vertical="top" wrapText="1"/>
    </xf>
    <xf numFmtId="4" fontId="18" fillId="0" borderId="8" xfId="0" applyNumberFormat="1" applyFont="1" applyBorder="1" applyAlignment="1">
      <alignment horizontal="center" vertical="top" wrapText="1"/>
    </xf>
    <xf numFmtId="4" fontId="18" fillId="0" borderId="11" xfId="0" applyNumberFormat="1" applyFont="1" applyBorder="1" applyAlignment="1">
      <alignment horizontal="center" vertical="top" wrapText="1"/>
    </xf>
    <xf numFmtId="4" fontId="18" fillId="0" borderId="4" xfId="0" applyNumberFormat="1" applyFont="1" applyBorder="1" applyAlignment="1">
      <alignment horizontal="center" vertical="top" wrapText="1"/>
    </xf>
    <xf numFmtId="0" fontId="8" fillId="4" borderId="8" xfId="0" applyFont="1" applyFill="1" applyBorder="1" applyAlignment="1">
      <alignment horizontal="justify" vertical="top" wrapText="1"/>
    </xf>
    <xf numFmtId="0" fontId="8" fillId="4" borderId="11" xfId="0" applyFont="1" applyFill="1" applyBorder="1" applyAlignment="1">
      <alignment horizontal="justify" vertical="top" wrapText="1"/>
    </xf>
    <xf numFmtId="0" fontId="8" fillId="4" borderId="4" xfId="0" applyFont="1" applyFill="1" applyBorder="1" applyAlignment="1">
      <alignment horizontal="justify" vertical="top" wrapText="1"/>
    </xf>
    <xf numFmtId="0" fontId="8" fillId="4" borderId="8" xfId="0" applyFont="1" applyFill="1" applyBorder="1" applyAlignment="1">
      <alignment horizontal="center" vertical="top" wrapText="1"/>
    </xf>
    <xf numFmtId="0" fontId="8" fillId="4" borderId="11" xfId="0" applyFont="1" applyFill="1" applyBorder="1" applyAlignment="1">
      <alignment horizontal="center" vertical="top" wrapText="1"/>
    </xf>
    <xf numFmtId="0" fontId="8" fillId="4" borderId="4" xfId="0" applyFont="1" applyFill="1" applyBorder="1" applyAlignment="1">
      <alignment horizontal="center" vertical="top" wrapText="1"/>
    </xf>
    <xf numFmtId="4" fontId="17" fillId="4" borderId="8" xfId="0" applyNumberFormat="1" applyFont="1" applyFill="1" applyBorder="1" applyAlignment="1">
      <alignment horizontal="center" vertical="top" wrapText="1"/>
    </xf>
    <xf numFmtId="4" fontId="17" fillId="4" borderId="11" xfId="0" applyNumberFormat="1" applyFont="1" applyFill="1" applyBorder="1" applyAlignment="1">
      <alignment horizontal="center" vertical="top" wrapText="1"/>
    </xf>
    <xf numFmtId="4" fontId="17" fillId="4" borderId="4" xfId="0" applyNumberFormat="1" applyFont="1" applyFill="1" applyBorder="1" applyAlignment="1">
      <alignment horizontal="center" vertical="top" wrapText="1"/>
    </xf>
    <xf numFmtId="0" fontId="9" fillId="0" borderId="8" xfId="0" applyFont="1" applyBorder="1" applyAlignment="1">
      <alignment horizontal="justify" vertical="top" wrapText="1"/>
    </xf>
    <xf numFmtId="0" fontId="9" fillId="0" borderId="11" xfId="0" applyFont="1" applyBorder="1" applyAlignment="1">
      <alignment horizontal="justify" vertical="top" wrapText="1"/>
    </xf>
    <xf numFmtId="0" fontId="9" fillId="0" borderId="4" xfId="0" applyFont="1" applyBorder="1" applyAlignment="1">
      <alignment horizontal="justify" vertical="top" wrapText="1"/>
    </xf>
    <xf numFmtId="0" fontId="9" fillId="0" borderId="11" xfId="0" applyFont="1" applyBorder="1" applyAlignment="1">
      <alignment horizontal="center" vertical="top" wrapText="1"/>
    </xf>
    <xf numFmtId="0" fontId="9" fillId="0" borderId="4" xfId="0" applyFont="1" applyBorder="1" applyAlignment="1">
      <alignment horizontal="center" vertical="top" wrapText="1"/>
    </xf>
    <xf numFmtId="0" fontId="8" fillId="4" borderId="8" xfId="0" applyFont="1" applyFill="1" applyBorder="1" applyAlignment="1">
      <alignment wrapText="1"/>
    </xf>
    <xf numFmtId="0" fontId="8" fillId="4" borderId="11" xfId="0" applyFont="1" applyFill="1" applyBorder="1" applyAlignment="1">
      <alignment wrapText="1"/>
    </xf>
    <xf numFmtId="0" fontId="8" fillId="4" borderId="4" xfId="0" applyFont="1" applyFill="1" applyBorder="1" applyAlignment="1">
      <alignment wrapText="1"/>
    </xf>
    <xf numFmtId="0" fontId="8" fillId="0" borderId="8" xfId="0" applyFont="1" applyBorder="1" applyAlignment="1">
      <alignment wrapText="1"/>
    </xf>
    <xf numFmtId="0" fontId="8" fillId="0" borderId="11" xfId="0" applyFont="1" applyBorder="1" applyAlignment="1">
      <alignment wrapText="1"/>
    </xf>
    <xf numFmtId="0" fontId="8" fillId="0" borderId="4" xfId="0" applyFont="1" applyBorder="1" applyAlignment="1">
      <alignment wrapText="1"/>
    </xf>
    <xf numFmtId="0" fontId="4" fillId="0" borderId="8" xfId="0" applyNumberFormat="1" applyFont="1" applyFill="1" applyBorder="1" applyAlignment="1">
      <alignment horizontal="left" vertical="top" wrapText="1"/>
    </xf>
    <xf numFmtId="0" fontId="4" fillId="0" borderId="11"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8" xfId="0" applyFont="1" applyBorder="1" applyAlignment="1">
      <alignment horizontal="left" wrapText="1"/>
    </xf>
    <xf numFmtId="0" fontId="4" fillId="0" borderId="11" xfId="0" applyFont="1" applyBorder="1" applyAlignment="1">
      <alignment horizontal="left" wrapText="1"/>
    </xf>
    <xf numFmtId="0" fontId="4" fillId="0" borderId="4" xfId="0" applyFont="1" applyBorder="1" applyAlignment="1">
      <alignment horizontal="left" wrapText="1"/>
    </xf>
    <xf numFmtId="4" fontId="8" fillId="0" borderId="8" xfId="0" applyNumberFormat="1" applyFont="1" applyBorder="1" applyAlignment="1">
      <alignment horizontal="center" vertical="top" wrapText="1"/>
    </xf>
    <xf numFmtId="4" fontId="8" fillId="0" borderId="11" xfId="0" applyNumberFormat="1" applyFont="1" applyBorder="1" applyAlignment="1">
      <alignment horizontal="center" vertical="top" wrapText="1"/>
    </xf>
    <xf numFmtId="4" fontId="8" fillId="0" borderId="4" xfId="0" applyNumberFormat="1" applyFont="1" applyBorder="1" applyAlignment="1">
      <alignment horizontal="center" vertical="top" wrapText="1"/>
    </xf>
    <xf numFmtId="0" fontId="8" fillId="0" borderId="8" xfId="0" applyFont="1" applyBorder="1" applyAlignment="1">
      <alignment horizontal="left" vertical="top" wrapText="1"/>
    </xf>
    <xf numFmtId="0" fontId="8" fillId="0" borderId="11" xfId="0" applyFont="1" applyBorder="1" applyAlignment="1">
      <alignment horizontal="left" vertical="top" wrapText="1"/>
    </xf>
    <xf numFmtId="0" fontId="8" fillId="0" borderId="4" xfId="0" applyFont="1" applyBorder="1" applyAlignment="1">
      <alignment horizontal="left" vertical="top" wrapText="1"/>
    </xf>
    <xf numFmtId="0" fontId="8" fillId="4" borderId="8" xfId="0" applyFont="1" applyFill="1" applyBorder="1" applyAlignment="1">
      <alignment vertical="top" wrapText="1"/>
    </xf>
    <xf numFmtId="0" fontId="8" fillId="4" borderId="11" xfId="0" applyFont="1" applyFill="1" applyBorder="1" applyAlignment="1">
      <alignment vertical="top" wrapText="1"/>
    </xf>
    <xf numFmtId="0" fontId="8" fillId="4" borderId="4" xfId="0" applyFont="1" applyFill="1" applyBorder="1" applyAlignment="1">
      <alignment vertical="top" wrapText="1"/>
    </xf>
    <xf numFmtId="0" fontId="8" fillId="4" borderId="8" xfId="0" applyFont="1" applyFill="1" applyBorder="1" applyAlignment="1">
      <alignment horizontal="left" vertical="top" wrapText="1"/>
    </xf>
    <xf numFmtId="0" fontId="8" fillId="4" borderId="11" xfId="0" applyFont="1" applyFill="1" applyBorder="1" applyAlignment="1">
      <alignment horizontal="left" vertical="top" wrapText="1"/>
    </xf>
    <xf numFmtId="0" fontId="8" fillId="4" borderId="4" xfId="0" applyFont="1" applyFill="1" applyBorder="1" applyAlignment="1">
      <alignment horizontal="left" vertical="top" wrapText="1"/>
    </xf>
    <xf numFmtId="4" fontId="18" fillId="0" borderId="8" xfId="0" applyNumberFormat="1" applyFont="1" applyBorder="1" applyAlignment="1">
      <alignment horizontal="center" vertical="top"/>
    </xf>
    <xf numFmtId="4" fontId="18" fillId="0" borderId="11" xfId="0" applyNumberFormat="1" applyFont="1" applyBorder="1" applyAlignment="1">
      <alignment horizontal="center" vertical="top"/>
    </xf>
    <xf numFmtId="4" fontId="18" fillId="0" borderId="4" xfId="0" applyNumberFormat="1" applyFont="1" applyBorder="1" applyAlignment="1">
      <alignment horizontal="center" vertical="top"/>
    </xf>
    <xf numFmtId="0" fontId="4" fillId="4" borderId="8" xfId="0" applyFont="1" applyFill="1" applyBorder="1" applyAlignment="1">
      <alignment horizontal="justify" vertical="top" wrapText="1"/>
    </xf>
    <xf numFmtId="0" fontId="4" fillId="4" borderId="11" xfId="0" applyFont="1" applyFill="1" applyBorder="1" applyAlignment="1">
      <alignment horizontal="justify" vertical="top" wrapText="1"/>
    </xf>
    <xf numFmtId="0" fontId="4" fillId="4" borderId="4" xfId="0" applyFont="1" applyFill="1" applyBorder="1" applyAlignment="1">
      <alignment horizontal="justify" vertical="top" wrapText="1"/>
    </xf>
    <xf numFmtId="0" fontId="4" fillId="0" borderId="11" xfId="0" applyFont="1" applyBorder="1" applyAlignment="1">
      <alignment horizontal="justify" vertical="top" wrapText="1"/>
    </xf>
    <xf numFmtId="0" fontId="4" fillId="0" borderId="4" xfId="0" applyFont="1" applyBorder="1" applyAlignment="1">
      <alignment horizontal="justify" vertical="top" wrapText="1"/>
    </xf>
    <xf numFmtId="0" fontId="4" fillId="0" borderId="8" xfId="0" applyFont="1" applyBorder="1" applyAlignment="1">
      <alignment horizontal="center" vertical="top" wrapText="1"/>
    </xf>
    <xf numFmtId="0" fontId="4" fillId="0" borderId="11" xfId="0" applyFont="1" applyBorder="1" applyAlignment="1">
      <alignment horizontal="center" vertical="top" wrapText="1"/>
    </xf>
    <xf numFmtId="0" fontId="4" fillId="0" borderId="4" xfId="0" applyFont="1" applyBorder="1" applyAlignment="1">
      <alignment horizontal="center" vertical="top" wrapText="1"/>
    </xf>
    <xf numFmtId="4" fontId="6" fillId="0" borderId="11" xfId="0" applyNumberFormat="1" applyFont="1" applyBorder="1" applyAlignment="1">
      <alignment horizontal="center" vertical="top" wrapText="1"/>
    </xf>
    <xf numFmtId="4" fontId="6" fillId="0" borderId="4" xfId="0" applyNumberFormat="1" applyFont="1" applyBorder="1" applyAlignment="1">
      <alignment horizontal="center" vertical="top" wrapText="1"/>
    </xf>
    <xf numFmtId="0" fontId="8" fillId="4" borderId="8" xfId="0" applyFont="1" applyFill="1" applyBorder="1" applyAlignment="1">
      <alignment horizontal="justify"/>
    </xf>
    <xf numFmtId="0" fontId="8" fillId="4" borderId="11" xfId="0" applyFont="1" applyFill="1" applyBorder="1" applyAlignment="1">
      <alignment horizontal="justify"/>
    </xf>
    <xf numFmtId="0" fontId="8" fillId="4" borderId="4" xfId="0" applyFont="1" applyFill="1" applyBorder="1" applyAlignment="1">
      <alignment horizontal="justify"/>
    </xf>
    <xf numFmtId="0" fontId="8" fillId="0" borderId="9" xfId="0" applyFont="1" applyBorder="1" applyAlignment="1">
      <alignment horizontal="center" wrapText="1"/>
    </xf>
    <xf numFmtId="0" fontId="8" fillId="0" borderId="19" xfId="0" applyFont="1" applyBorder="1" applyAlignment="1">
      <alignment horizontal="center" wrapText="1"/>
    </xf>
    <xf numFmtId="0" fontId="8" fillId="0" borderId="5" xfId="0" applyFont="1" applyBorder="1" applyAlignment="1">
      <alignment horizontal="center" wrapText="1"/>
    </xf>
    <xf numFmtId="0" fontId="8" fillId="0" borderId="13" xfId="0" applyFont="1" applyBorder="1" applyAlignment="1">
      <alignment horizontal="center" wrapText="1"/>
    </xf>
    <xf numFmtId="0" fontId="8" fillId="0" borderId="0" xfId="0" applyFont="1" applyBorder="1" applyAlignment="1">
      <alignment horizontal="center" wrapText="1"/>
    </xf>
    <xf numFmtId="0" fontId="8" fillId="0" borderId="7" xfId="0" applyFont="1" applyBorder="1" applyAlignment="1">
      <alignment horizontal="center" wrapText="1"/>
    </xf>
    <xf numFmtId="0" fontId="8" fillId="0" borderId="10" xfId="0" applyFont="1" applyBorder="1" applyAlignment="1">
      <alignment horizontal="center" wrapText="1"/>
    </xf>
    <xf numFmtId="0" fontId="8" fillId="0" borderId="6" xfId="0" applyFont="1" applyBorder="1" applyAlignment="1">
      <alignment horizontal="center" wrapText="1"/>
    </xf>
    <xf numFmtId="0" fontId="8" fillId="0" borderId="12" xfId="0" applyFont="1" applyBorder="1" applyAlignment="1">
      <alignment horizontal="center" wrapText="1"/>
    </xf>
    <xf numFmtId="0" fontId="8" fillId="0" borderId="2" xfId="0" applyFont="1" applyBorder="1" applyAlignment="1">
      <alignment horizontal="center" wrapText="1"/>
    </xf>
    <xf numFmtId="0" fontId="8" fillId="0" borderId="20" xfId="0" applyFont="1" applyBorder="1" applyAlignment="1">
      <alignment horizontal="center" wrapText="1"/>
    </xf>
    <xf numFmtId="0" fontId="8" fillId="0" borderId="3" xfId="0" applyFont="1" applyBorder="1" applyAlignment="1">
      <alignment horizontal="center" wrapText="1"/>
    </xf>
    <xf numFmtId="0" fontId="8" fillId="0" borderId="9" xfId="0" applyFont="1" applyBorder="1" applyAlignment="1">
      <alignment horizontal="center" vertical="top" wrapText="1"/>
    </xf>
    <xf numFmtId="0" fontId="8" fillId="0" borderId="19" xfId="0" applyFont="1" applyBorder="1" applyAlignment="1">
      <alignment horizontal="center" vertical="top" wrapText="1"/>
    </xf>
    <xf numFmtId="0" fontId="8" fillId="0" borderId="5" xfId="0" applyFont="1" applyBorder="1" applyAlignment="1">
      <alignment horizontal="center" vertical="top" wrapText="1"/>
    </xf>
    <xf numFmtId="0" fontId="8" fillId="0" borderId="13" xfId="0" applyFont="1" applyBorder="1" applyAlignment="1">
      <alignment horizontal="center" vertical="top" wrapText="1"/>
    </xf>
    <xf numFmtId="0" fontId="8" fillId="0" borderId="0" xfId="0" applyFont="1" applyBorder="1" applyAlignment="1">
      <alignment horizontal="center" vertical="top" wrapText="1"/>
    </xf>
    <xf numFmtId="0" fontId="8" fillId="0" borderId="7" xfId="0" applyFont="1" applyBorder="1" applyAlignment="1">
      <alignment horizontal="center" vertical="top" wrapText="1"/>
    </xf>
    <xf numFmtId="0" fontId="8" fillId="0" borderId="10" xfId="0" applyFont="1" applyBorder="1" applyAlignment="1">
      <alignment horizontal="center" vertical="top" wrapText="1"/>
    </xf>
    <xf numFmtId="0" fontId="8" fillId="0" borderId="6" xfId="0" applyFont="1" applyBorder="1" applyAlignment="1">
      <alignment horizontal="center" vertical="top" wrapText="1"/>
    </xf>
    <xf numFmtId="0" fontId="8" fillId="0" borderId="12" xfId="0" applyFont="1" applyBorder="1" applyAlignment="1">
      <alignment horizontal="center" vertical="top" wrapText="1"/>
    </xf>
    <xf numFmtId="0" fontId="8" fillId="0" borderId="2" xfId="0" applyFont="1" applyBorder="1" applyAlignment="1">
      <alignment horizontal="center" vertical="top" wrapText="1"/>
    </xf>
    <xf numFmtId="0" fontId="8" fillId="0" borderId="20" xfId="0" applyFont="1" applyBorder="1" applyAlignment="1">
      <alignment horizontal="center" vertical="top" wrapText="1"/>
    </xf>
    <xf numFmtId="0" fontId="8" fillId="0" borderId="3" xfId="0" applyFont="1" applyBorder="1" applyAlignment="1">
      <alignment horizontal="center" vertical="top" wrapText="1"/>
    </xf>
    <xf numFmtId="0" fontId="0" fillId="0" borderId="6" xfId="0" applyBorder="1"/>
    <xf numFmtId="0" fontId="6" fillId="0" borderId="1" xfId="0" applyFont="1" applyBorder="1" applyAlignment="1">
      <alignment horizontal="center" vertical="top" wrapText="1"/>
    </xf>
    <xf numFmtId="0" fontId="0" fillId="0" borderId="1" xfId="0" applyBorder="1" applyAlignment="1">
      <alignment horizontal="center" vertical="top" wrapText="1"/>
    </xf>
    <xf numFmtId="0" fontId="4" fillId="0" borderId="8" xfId="0" applyFont="1" applyBorder="1" applyAlignment="1">
      <alignment horizontal="center"/>
    </xf>
    <xf numFmtId="0" fontId="4" fillId="0" borderId="11" xfId="0" applyFont="1" applyBorder="1" applyAlignment="1">
      <alignment horizontal="center"/>
    </xf>
    <xf numFmtId="0" fontId="4" fillId="0" borderId="4" xfId="0" applyFont="1" applyBorder="1" applyAlignment="1">
      <alignment horizontal="center"/>
    </xf>
  </cellXfs>
  <cellStyles count="8">
    <cellStyle name="xl30" xfId="3"/>
    <cellStyle name="xl31" xfId="7"/>
    <cellStyle name="xl32" xfId="1"/>
    <cellStyle name="xl41" xfId="4"/>
    <cellStyle name="xl42" xfId="5"/>
    <cellStyle name="xl43" xfId="6"/>
    <cellStyle name="xl45" xfId="2"/>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156"/>
  <sheetViews>
    <sheetView view="pageBreakPreview" topLeftCell="A37" zoomScale="112" zoomScaleSheetLayoutView="112" workbookViewId="0">
      <selection activeCell="B21" sqref="B21"/>
    </sheetView>
  </sheetViews>
  <sheetFormatPr defaultRowHeight="15"/>
  <cols>
    <col min="1" max="1" width="23.42578125" customWidth="1"/>
    <col min="2" max="2" width="67.42578125" customWidth="1"/>
    <col min="3" max="3" width="13.85546875" customWidth="1"/>
    <col min="4" max="4" width="13" customWidth="1"/>
    <col min="5" max="5" width="13.5703125" customWidth="1"/>
  </cols>
  <sheetData>
    <row r="1" spans="1:5" s="152" customFormat="1" ht="15.75" customHeight="1">
      <c r="B1" s="336" t="s">
        <v>234</v>
      </c>
      <c r="C1" s="336"/>
      <c r="D1" s="336"/>
      <c r="E1" s="336"/>
    </row>
    <row r="2" spans="1:5" s="152" customFormat="1" ht="15.75" customHeight="1">
      <c r="B2" s="336" t="s">
        <v>0</v>
      </c>
      <c r="C2" s="336"/>
      <c r="D2" s="336"/>
      <c r="E2" s="336"/>
    </row>
    <row r="3" spans="1:5" s="152" customFormat="1" ht="15.75">
      <c r="B3" s="337" t="s">
        <v>143</v>
      </c>
      <c r="C3" s="337"/>
      <c r="D3" s="337"/>
      <c r="E3" s="337"/>
    </row>
    <row r="4" spans="1:5" s="152" customFormat="1" ht="15.75" customHeight="1">
      <c r="B4" s="336" t="s">
        <v>2</v>
      </c>
      <c r="C4" s="336"/>
      <c r="D4" s="336"/>
      <c r="E4" s="336"/>
    </row>
    <row r="5" spans="1:5" s="152" customFormat="1" ht="15.75" customHeight="1">
      <c r="B5" s="336" t="s">
        <v>865</v>
      </c>
      <c r="C5" s="336"/>
      <c r="D5" s="336"/>
      <c r="E5" s="336"/>
    </row>
    <row r="6" spans="1:5" ht="15.75" customHeight="1">
      <c r="A6" s="168"/>
      <c r="B6" s="336" t="s">
        <v>138</v>
      </c>
      <c r="C6" s="336"/>
      <c r="D6" s="336"/>
      <c r="E6" s="336"/>
    </row>
    <row r="7" spans="1:5" ht="15.75" customHeight="1">
      <c r="A7" s="168"/>
      <c r="B7" s="336" t="s">
        <v>0</v>
      </c>
      <c r="C7" s="336"/>
      <c r="D7" s="336"/>
      <c r="E7" s="336"/>
    </row>
    <row r="8" spans="1:5" ht="15.75" customHeight="1">
      <c r="A8" s="168"/>
      <c r="B8" s="337" t="s">
        <v>143</v>
      </c>
      <c r="C8" s="337"/>
      <c r="D8" s="337"/>
      <c r="E8" s="337"/>
    </row>
    <row r="9" spans="1:5" ht="15.75" customHeight="1">
      <c r="A9" s="168"/>
      <c r="B9" s="336" t="s">
        <v>2</v>
      </c>
      <c r="C9" s="336"/>
      <c r="D9" s="336"/>
      <c r="E9" s="336"/>
    </row>
    <row r="10" spans="1:5" ht="15.75" customHeight="1">
      <c r="A10" s="168"/>
      <c r="B10" s="336" t="s">
        <v>652</v>
      </c>
      <c r="C10" s="336"/>
      <c r="D10" s="336"/>
      <c r="E10" s="336"/>
    </row>
    <row r="11" spans="1:5" ht="15.75">
      <c r="A11" s="319"/>
      <c r="B11" s="320"/>
      <c r="C11" s="320"/>
      <c r="D11" s="159"/>
      <c r="E11" s="159"/>
    </row>
    <row r="12" spans="1:5">
      <c r="A12" s="330" t="s">
        <v>144</v>
      </c>
      <c r="B12" s="330"/>
      <c r="C12" s="330"/>
      <c r="D12" s="330"/>
      <c r="E12" s="330"/>
    </row>
    <row r="13" spans="1:5" ht="19.5" customHeight="1">
      <c r="A13" s="331" t="s">
        <v>470</v>
      </c>
      <c r="B13" s="331"/>
      <c r="C13" s="331"/>
      <c r="D13" s="331"/>
      <c r="E13" s="331"/>
    </row>
    <row r="14" spans="1:5" ht="15.75">
      <c r="A14" s="168"/>
      <c r="B14" s="168"/>
      <c r="C14" s="168"/>
      <c r="D14" s="159"/>
      <c r="E14" s="159"/>
    </row>
    <row r="15" spans="1:5" ht="20.25" customHeight="1">
      <c r="A15" s="169"/>
      <c r="B15" s="332" t="s">
        <v>246</v>
      </c>
      <c r="C15" s="332"/>
      <c r="D15" s="332"/>
      <c r="E15" s="332"/>
    </row>
    <row r="16" spans="1:5" ht="39" customHeight="1">
      <c r="A16" s="9" t="s">
        <v>145</v>
      </c>
      <c r="B16" s="35" t="s">
        <v>3</v>
      </c>
      <c r="C16" s="149" t="s">
        <v>471</v>
      </c>
      <c r="D16" s="149" t="s">
        <v>673</v>
      </c>
      <c r="E16" s="306" t="s">
        <v>471</v>
      </c>
    </row>
    <row r="17" spans="1:5">
      <c r="A17" s="10" t="s">
        <v>146</v>
      </c>
      <c r="B17" s="3" t="s">
        <v>147</v>
      </c>
      <c r="C17" s="163">
        <f>C18+C24+C42+C52+C58+C76+C81+C86+C55+C70+C114</f>
        <v>64368752.310000002</v>
      </c>
      <c r="D17" s="172">
        <f>D18+D24+D42+D52+D58+D76+D81+D86+D55+D70+D114</f>
        <v>0</v>
      </c>
      <c r="E17" s="311">
        <f>E18+E24+E42+E52+E58+E76+E81+E86+E55+E70+E114</f>
        <v>64368752.310000002</v>
      </c>
    </row>
    <row r="18" spans="1:5">
      <c r="A18" s="10" t="s">
        <v>148</v>
      </c>
      <c r="B18" s="3" t="s">
        <v>149</v>
      </c>
      <c r="C18" s="163">
        <f>C19</f>
        <v>41003500</v>
      </c>
      <c r="D18" s="172">
        <f>D19</f>
        <v>0</v>
      </c>
      <c r="E18" s="311">
        <f>E19</f>
        <v>41003500</v>
      </c>
    </row>
    <row r="19" spans="1:5" ht="14.25" customHeight="1">
      <c r="A19" s="32" t="s">
        <v>150</v>
      </c>
      <c r="B19" s="33" t="s">
        <v>151</v>
      </c>
      <c r="C19" s="160">
        <f>C20+C21+C22+C23</f>
        <v>41003500</v>
      </c>
      <c r="D19" s="162">
        <f>D20+D21+D22+D23</f>
        <v>0</v>
      </c>
      <c r="E19" s="304">
        <f>E20+E21+E22+E23</f>
        <v>41003500</v>
      </c>
    </row>
    <row r="20" spans="1:5" ht="53.25" customHeight="1">
      <c r="A20" s="25" t="s">
        <v>264</v>
      </c>
      <c r="B20" s="28" t="s">
        <v>152</v>
      </c>
      <c r="C20" s="164">
        <v>39820000</v>
      </c>
      <c r="D20" s="57"/>
      <c r="E20" s="175">
        <f>C20+D20</f>
        <v>39820000</v>
      </c>
    </row>
    <row r="21" spans="1:5" ht="78" customHeight="1">
      <c r="A21" s="25" t="s">
        <v>265</v>
      </c>
      <c r="B21" s="28" t="s">
        <v>261</v>
      </c>
      <c r="C21" s="164">
        <v>93500</v>
      </c>
      <c r="D21" s="57"/>
      <c r="E21" s="175">
        <f>C21+D21</f>
        <v>93500</v>
      </c>
    </row>
    <row r="22" spans="1:5" ht="30" customHeight="1">
      <c r="A22" s="25" t="s">
        <v>266</v>
      </c>
      <c r="B22" s="28" t="s">
        <v>262</v>
      </c>
      <c r="C22" s="164">
        <v>590000</v>
      </c>
      <c r="D22" s="57"/>
      <c r="E22" s="175">
        <f>C22+D22</f>
        <v>590000</v>
      </c>
    </row>
    <row r="23" spans="1:5" ht="66.75" customHeight="1">
      <c r="A23" s="25" t="s">
        <v>267</v>
      </c>
      <c r="B23" s="28" t="s">
        <v>263</v>
      </c>
      <c r="C23" s="164">
        <v>500000</v>
      </c>
      <c r="D23" s="57"/>
      <c r="E23" s="175">
        <f>C23+D23</f>
        <v>500000</v>
      </c>
    </row>
    <row r="24" spans="1:5" ht="27" customHeight="1">
      <c r="A24" s="10" t="s">
        <v>153</v>
      </c>
      <c r="B24" s="3" t="s">
        <v>154</v>
      </c>
      <c r="C24" s="163">
        <f>C25</f>
        <v>7669950</v>
      </c>
      <c r="D24" s="172">
        <f>D25</f>
        <v>0</v>
      </c>
      <c r="E24" s="311">
        <f>E25</f>
        <v>7669950</v>
      </c>
    </row>
    <row r="25" spans="1:5" ht="27" customHeight="1">
      <c r="A25" s="25" t="s">
        <v>269</v>
      </c>
      <c r="B25" s="28" t="s">
        <v>268</v>
      </c>
      <c r="C25" s="160">
        <f>C26+C30+C34+C38</f>
        <v>7669950</v>
      </c>
      <c r="D25" s="298">
        <f t="shared" ref="D25:E25" si="0">D26+D30+D34+D38</f>
        <v>0</v>
      </c>
      <c r="E25" s="304">
        <f t="shared" si="0"/>
        <v>7669950</v>
      </c>
    </row>
    <row r="26" spans="1:5" ht="55.5" customHeight="1">
      <c r="A26" s="38" t="s">
        <v>309</v>
      </c>
      <c r="B26" s="39" t="s">
        <v>310</v>
      </c>
      <c r="C26" s="160">
        <f>C27+C29</f>
        <v>3632880</v>
      </c>
      <c r="D26" s="298">
        <f t="shared" ref="D26:E26" si="1">D27+D29</f>
        <v>0</v>
      </c>
      <c r="E26" s="304">
        <f t="shared" si="1"/>
        <v>3632880</v>
      </c>
    </row>
    <row r="27" spans="1:5" ht="18.75" customHeight="1">
      <c r="A27" s="333" t="s">
        <v>271</v>
      </c>
      <c r="B27" s="321" t="s">
        <v>270</v>
      </c>
      <c r="C27" s="334">
        <v>3632880</v>
      </c>
      <c r="D27" s="325">
        <v>-3632880</v>
      </c>
      <c r="E27" s="335">
        <f>C27+D27</f>
        <v>0</v>
      </c>
    </row>
    <row r="28" spans="1:5" ht="58.5" customHeight="1">
      <c r="A28" s="333"/>
      <c r="B28" s="321"/>
      <c r="C28" s="334"/>
      <c r="D28" s="326"/>
      <c r="E28" s="335"/>
    </row>
    <row r="29" spans="1:5" s="303" customFormat="1" ht="78" customHeight="1">
      <c r="A29" s="296" t="s">
        <v>870</v>
      </c>
      <c r="B29" s="297" t="s">
        <v>869</v>
      </c>
      <c r="C29" s="298"/>
      <c r="D29" s="295">
        <v>3632880</v>
      </c>
      <c r="E29" s="304">
        <f>C29+D29</f>
        <v>3632880</v>
      </c>
    </row>
    <row r="30" spans="1:5" ht="57" customHeight="1">
      <c r="A30" s="108" t="s">
        <v>311</v>
      </c>
      <c r="B30" s="40" t="s">
        <v>312</v>
      </c>
      <c r="C30" s="160">
        <f>C31+C33</f>
        <v>25230</v>
      </c>
      <c r="D30" s="298">
        <f t="shared" ref="D30:E30" si="2">D31+D33</f>
        <v>0</v>
      </c>
      <c r="E30" s="304">
        <f t="shared" si="2"/>
        <v>25230</v>
      </c>
    </row>
    <row r="31" spans="1:5" ht="69" customHeight="1">
      <c r="A31" s="322" t="s">
        <v>272</v>
      </c>
      <c r="B31" s="321" t="s">
        <v>592</v>
      </c>
      <c r="C31" s="328">
        <v>25230</v>
      </c>
      <c r="D31" s="328">
        <v>-25230</v>
      </c>
      <c r="E31" s="335">
        <f t="shared" ref="E31:E39" si="3">C31+D31</f>
        <v>0</v>
      </c>
    </row>
    <row r="32" spans="1:5" ht="12" customHeight="1">
      <c r="A32" s="322"/>
      <c r="B32" s="321"/>
      <c r="C32" s="329"/>
      <c r="D32" s="329"/>
      <c r="E32" s="335"/>
    </row>
    <row r="33" spans="1:5" s="303" customFormat="1" ht="79.5" customHeight="1">
      <c r="A33" s="299" t="s">
        <v>871</v>
      </c>
      <c r="B33" s="297" t="s">
        <v>592</v>
      </c>
      <c r="C33" s="301"/>
      <c r="D33" s="302">
        <v>25230</v>
      </c>
      <c r="E33" s="304">
        <f>C33+D33</f>
        <v>25230</v>
      </c>
    </row>
    <row r="34" spans="1:5" ht="53.25" customHeight="1">
      <c r="A34" s="108" t="s">
        <v>313</v>
      </c>
      <c r="B34" s="40" t="s">
        <v>314</v>
      </c>
      <c r="C34" s="165">
        <f>C35+C37</f>
        <v>4490970</v>
      </c>
      <c r="D34" s="301">
        <f t="shared" ref="D34:E34" si="4">D35+D37</f>
        <v>0</v>
      </c>
      <c r="E34" s="307">
        <f t="shared" si="4"/>
        <v>4490970</v>
      </c>
    </row>
    <row r="35" spans="1:5" ht="41.25" customHeight="1">
      <c r="A35" s="322" t="s">
        <v>273</v>
      </c>
      <c r="B35" s="321" t="s">
        <v>593</v>
      </c>
      <c r="C35" s="327">
        <v>4490970</v>
      </c>
      <c r="D35" s="327">
        <v>-4490970</v>
      </c>
      <c r="E35" s="335">
        <f t="shared" si="3"/>
        <v>0</v>
      </c>
    </row>
    <row r="36" spans="1:5" ht="37.5" customHeight="1">
      <c r="A36" s="322"/>
      <c r="B36" s="321"/>
      <c r="C36" s="327"/>
      <c r="D36" s="327"/>
      <c r="E36" s="335"/>
    </row>
    <row r="37" spans="1:5" s="303" customFormat="1" ht="79.5" customHeight="1">
      <c r="A37" s="299" t="s">
        <v>873</v>
      </c>
      <c r="B37" s="297" t="s">
        <v>872</v>
      </c>
      <c r="C37" s="301"/>
      <c r="D37" s="301">
        <v>4490970</v>
      </c>
      <c r="E37" s="304">
        <f>C37+D37</f>
        <v>4490970</v>
      </c>
    </row>
    <row r="38" spans="1:5" ht="55.5" customHeight="1">
      <c r="A38" s="108" t="s">
        <v>315</v>
      </c>
      <c r="B38" s="40" t="s">
        <v>316</v>
      </c>
      <c r="C38" s="165">
        <f>C39+C41</f>
        <v>-479130</v>
      </c>
      <c r="D38" s="301">
        <f t="shared" ref="D38:E38" si="5">D39+D41</f>
        <v>0</v>
      </c>
      <c r="E38" s="307">
        <f t="shared" si="5"/>
        <v>-479130</v>
      </c>
    </row>
    <row r="39" spans="1:5" ht="68.25" customHeight="1">
      <c r="A39" s="322" t="s">
        <v>274</v>
      </c>
      <c r="B39" s="321" t="s">
        <v>594</v>
      </c>
      <c r="C39" s="323">
        <v>-479130</v>
      </c>
      <c r="D39" s="328">
        <v>479130</v>
      </c>
      <c r="E39" s="335">
        <f t="shared" si="3"/>
        <v>0</v>
      </c>
    </row>
    <row r="40" spans="1:5" ht="12.75" customHeight="1">
      <c r="A40" s="322"/>
      <c r="B40" s="321"/>
      <c r="C40" s="324"/>
      <c r="D40" s="329"/>
      <c r="E40" s="335"/>
    </row>
    <row r="41" spans="1:5" s="303" customFormat="1" ht="80.25" customHeight="1">
      <c r="A41" s="299" t="s">
        <v>274</v>
      </c>
      <c r="B41" s="297" t="s">
        <v>874</v>
      </c>
      <c r="C41" s="300"/>
      <c r="D41" s="301">
        <v>-479130</v>
      </c>
      <c r="E41" s="304">
        <f>C41+D41</f>
        <v>-479130</v>
      </c>
    </row>
    <row r="42" spans="1:5" ht="14.25" customHeight="1">
      <c r="A42" s="10" t="s">
        <v>155</v>
      </c>
      <c r="B42" s="37" t="s">
        <v>156</v>
      </c>
      <c r="C42" s="163">
        <f>C48+C50+C46+C43</f>
        <v>3117000</v>
      </c>
      <c r="D42" s="172">
        <f>D48+D50+D46+D43</f>
        <v>0</v>
      </c>
      <c r="E42" s="311">
        <f>E48+E50+E46+E43</f>
        <v>3117000</v>
      </c>
    </row>
    <row r="43" spans="1:5" s="114" customFormat="1" ht="18.75" customHeight="1">
      <c r="A43" s="25" t="s">
        <v>445</v>
      </c>
      <c r="B43" s="20" t="s">
        <v>444</v>
      </c>
      <c r="C43" s="164">
        <f>C44+C45</f>
        <v>1560000</v>
      </c>
      <c r="D43" s="164">
        <f>D44+D45</f>
        <v>0</v>
      </c>
      <c r="E43" s="175">
        <f>E44+E45</f>
        <v>1560000</v>
      </c>
    </row>
    <row r="44" spans="1:5" s="114" customFormat="1" ht="27.75" customHeight="1">
      <c r="A44" s="49" t="s">
        <v>443</v>
      </c>
      <c r="B44" s="20" t="s">
        <v>413</v>
      </c>
      <c r="C44" s="164">
        <v>800000</v>
      </c>
      <c r="D44" s="57"/>
      <c r="E44" s="175">
        <f>C44+D44</f>
        <v>800000</v>
      </c>
    </row>
    <row r="45" spans="1:5" s="114" customFormat="1" ht="38.25" customHeight="1">
      <c r="A45" s="49" t="s">
        <v>548</v>
      </c>
      <c r="B45" s="20" t="s">
        <v>550</v>
      </c>
      <c r="C45" s="164">
        <v>760000</v>
      </c>
      <c r="D45" s="57"/>
      <c r="E45" s="175">
        <f t="shared" ref="E45:E51" si="6">C45+D45</f>
        <v>760000</v>
      </c>
    </row>
    <row r="46" spans="1:5" ht="18" customHeight="1">
      <c r="A46" s="25" t="s">
        <v>275</v>
      </c>
      <c r="B46" s="28" t="s">
        <v>157</v>
      </c>
      <c r="C46" s="160">
        <f>C47</f>
        <v>7000</v>
      </c>
      <c r="D46" s="162">
        <f>D47</f>
        <v>0</v>
      </c>
      <c r="E46" s="304">
        <f>E47</f>
        <v>7000</v>
      </c>
    </row>
    <row r="47" spans="1:5" ht="17.25" customHeight="1">
      <c r="A47" s="25" t="s">
        <v>236</v>
      </c>
      <c r="B47" s="28" t="s">
        <v>157</v>
      </c>
      <c r="C47" s="160">
        <v>7000</v>
      </c>
      <c r="D47" s="57"/>
      <c r="E47" s="175">
        <f t="shared" si="6"/>
        <v>7000</v>
      </c>
    </row>
    <row r="48" spans="1:5" ht="15.75" customHeight="1">
      <c r="A48" s="26" t="s">
        <v>276</v>
      </c>
      <c r="B48" s="76" t="s">
        <v>158</v>
      </c>
      <c r="C48" s="160">
        <f>C49</f>
        <v>750000</v>
      </c>
      <c r="D48" s="162">
        <f>D49</f>
        <v>0</v>
      </c>
      <c r="E48" s="304">
        <f>E49</f>
        <v>750000</v>
      </c>
    </row>
    <row r="49" spans="1:5">
      <c r="A49" s="26" t="s">
        <v>238</v>
      </c>
      <c r="B49" s="76" t="s">
        <v>158</v>
      </c>
      <c r="C49" s="164">
        <v>750000</v>
      </c>
      <c r="D49" s="57"/>
      <c r="E49" s="175">
        <f t="shared" si="6"/>
        <v>750000</v>
      </c>
    </row>
    <row r="50" spans="1:5" ht="18" customHeight="1">
      <c r="A50" s="25" t="s">
        <v>278</v>
      </c>
      <c r="B50" s="28" t="s">
        <v>277</v>
      </c>
      <c r="C50" s="160">
        <f>C51</f>
        <v>800000</v>
      </c>
      <c r="D50" s="162">
        <f>D51</f>
        <v>0</v>
      </c>
      <c r="E50" s="304">
        <f>E51</f>
        <v>800000</v>
      </c>
    </row>
    <row r="51" spans="1:5" ht="27.75" customHeight="1">
      <c r="A51" s="25" t="s">
        <v>237</v>
      </c>
      <c r="B51" s="28" t="s">
        <v>294</v>
      </c>
      <c r="C51" s="164">
        <v>800000</v>
      </c>
      <c r="D51" s="57"/>
      <c r="E51" s="175">
        <f t="shared" si="6"/>
        <v>800000</v>
      </c>
    </row>
    <row r="52" spans="1:5" ht="27.75" customHeight="1">
      <c r="A52" s="10" t="s">
        <v>159</v>
      </c>
      <c r="B52" s="3" t="s">
        <v>160</v>
      </c>
      <c r="C52" s="163">
        <f t="shared" ref="C52:E53" si="7">C53</f>
        <v>950000</v>
      </c>
      <c r="D52" s="172">
        <f t="shared" si="7"/>
        <v>0</v>
      </c>
      <c r="E52" s="311">
        <f t="shared" si="7"/>
        <v>950000</v>
      </c>
    </row>
    <row r="53" spans="1:5" ht="18" customHeight="1">
      <c r="A53" s="32" t="s">
        <v>161</v>
      </c>
      <c r="B53" s="23" t="s">
        <v>162</v>
      </c>
      <c r="C53" s="160">
        <f t="shared" si="7"/>
        <v>950000</v>
      </c>
      <c r="D53" s="162">
        <f t="shared" si="7"/>
        <v>0</v>
      </c>
      <c r="E53" s="304">
        <f t="shared" si="7"/>
        <v>950000</v>
      </c>
    </row>
    <row r="54" spans="1:5" ht="17.25" customHeight="1">
      <c r="A54" s="34" t="s">
        <v>163</v>
      </c>
      <c r="B54" s="23" t="s">
        <v>164</v>
      </c>
      <c r="C54" s="164">
        <v>950000</v>
      </c>
      <c r="D54" s="57"/>
      <c r="E54" s="175">
        <f>C54+D54</f>
        <v>950000</v>
      </c>
    </row>
    <row r="55" spans="1:5" ht="17.25" customHeight="1">
      <c r="A55" s="36" t="s">
        <v>317</v>
      </c>
      <c r="B55" s="37" t="s">
        <v>318</v>
      </c>
      <c r="C55" s="166">
        <f t="shared" ref="C55:E56" si="8">C56</f>
        <v>180000</v>
      </c>
      <c r="D55" s="166">
        <f t="shared" si="8"/>
        <v>0</v>
      </c>
      <c r="E55" s="179">
        <f t="shared" si="8"/>
        <v>180000</v>
      </c>
    </row>
    <row r="56" spans="1:5" ht="26.25" customHeight="1">
      <c r="A56" s="34" t="s">
        <v>319</v>
      </c>
      <c r="B56" s="23" t="s">
        <v>320</v>
      </c>
      <c r="C56" s="164">
        <f t="shared" si="8"/>
        <v>180000</v>
      </c>
      <c r="D56" s="164">
        <f t="shared" si="8"/>
        <v>0</v>
      </c>
      <c r="E56" s="175">
        <f t="shared" si="8"/>
        <v>180000</v>
      </c>
    </row>
    <row r="57" spans="1:5" ht="39.75" customHeight="1">
      <c r="A57" s="34" t="s">
        <v>321</v>
      </c>
      <c r="B57" s="23" t="s">
        <v>322</v>
      </c>
      <c r="C57" s="164">
        <v>180000</v>
      </c>
      <c r="D57" s="57"/>
      <c r="E57" s="175">
        <f>C57+D57</f>
        <v>180000</v>
      </c>
    </row>
    <row r="58" spans="1:5" ht="29.25" customHeight="1">
      <c r="A58" s="10" t="s">
        <v>165</v>
      </c>
      <c r="B58" s="3" t="s">
        <v>166</v>
      </c>
      <c r="C58" s="163">
        <f>C61+C59+C67</f>
        <v>5886177.8399999999</v>
      </c>
      <c r="D58" s="190">
        <f t="shared" ref="D58:E58" si="9">D61+D59+D67</f>
        <v>0</v>
      </c>
      <c r="E58" s="311">
        <f t="shared" si="9"/>
        <v>5886177.8399999999</v>
      </c>
    </row>
    <row r="59" spans="1:5" s="187" customFormat="1" ht="29.25" customHeight="1">
      <c r="A59" s="63" t="s">
        <v>721</v>
      </c>
      <c r="B59" s="196" t="s">
        <v>677</v>
      </c>
      <c r="C59" s="30">
        <f>C60</f>
        <v>1840.65</v>
      </c>
      <c r="D59" s="30">
        <f t="shared" ref="D59:E59" si="10">D60</f>
        <v>0</v>
      </c>
      <c r="E59" s="30">
        <f t="shared" si="10"/>
        <v>1840.65</v>
      </c>
    </row>
    <row r="60" spans="1:5" s="187" customFormat="1" ht="29.25" customHeight="1">
      <c r="A60" s="63" t="s">
        <v>678</v>
      </c>
      <c r="B60" s="196" t="s">
        <v>679</v>
      </c>
      <c r="C60" s="30">
        <v>1840.65</v>
      </c>
      <c r="D60" s="30"/>
      <c r="E60" s="30">
        <f>C60+D60</f>
        <v>1840.65</v>
      </c>
    </row>
    <row r="61" spans="1:5" ht="56.25" customHeight="1">
      <c r="A61" s="25" t="s">
        <v>279</v>
      </c>
      <c r="B61" s="28" t="s">
        <v>167</v>
      </c>
      <c r="C61" s="160">
        <f>C62+C65</f>
        <v>5876877.8399999999</v>
      </c>
      <c r="D61" s="162">
        <f>D62+D65</f>
        <v>0</v>
      </c>
      <c r="E61" s="304">
        <f>E62+E65</f>
        <v>5876877.8399999999</v>
      </c>
    </row>
    <row r="62" spans="1:5" ht="45" customHeight="1">
      <c r="A62" s="32" t="s">
        <v>168</v>
      </c>
      <c r="B62" s="28" t="s">
        <v>169</v>
      </c>
      <c r="C62" s="160">
        <f>C63+C64</f>
        <v>5541591</v>
      </c>
      <c r="D62" s="162">
        <f>D63+D64</f>
        <v>0</v>
      </c>
      <c r="E62" s="304">
        <f>E63+E64</f>
        <v>5541591</v>
      </c>
    </row>
    <row r="63" spans="1:5" ht="66" customHeight="1">
      <c r="A63" s="34" t="s">
        <v>244</v>
      </c>
      <c r="B63" s="28" t="s">
        <v>280</v>
      </c>
      <c r="C63" s="164">
        <v>4998991</v>
      </c>
      <c r="D63" s="180"/>
      <c r="E63" s="175">
        <f>C63+D63</f>
        <v>4998991</v>
      </c>
    </row>
    <row r="64" spans="1:5" ht="53.25" customHeight="1">
      <c r="A64" s="34" t="s">
        <v>170</v>
      </c>
      <c r="B64" s="28" t="s">
        <v>281</v>
      </c>
      <c r="C64" s="164">
        <v>542600</v>
      </c>
      <c r="D64" s="57"/>
      <c r="E64" s="175">
        <f t="shared" ref="E64:E66" si="11">C64+D64</f>
        <v>542600</v>
      </c>
    </row>
    <row r="65" spans="1:5" ht="53.25" customHeight="1">
      <c r="A65" s="25" t="s">
        <v>723</v>
      </c>
      <c r="B65" s="28" t="s">
        <v>447</v>
      </c>
      <c r="C65" s="160">
        <f>C66</f>
        <v>335286.84000000003</v>
      </c>
      <c r="D65" s="162">
        <f>D66</f>
        <v>0</v>
      </c>
      <c r="E65" s="304">
        <f>E66</f>
        <v>335286.84000000003</v>
      </c>
    </row>
    <row r="66" spans="1:5" ht="40.5" customHeight="1">
      <c r="A66" s="25" t="s">
        <v>724</v>
      </c>
      <c r="B66" s="28" t="s">
        <v>171</v>
      </c>
      <c r="C66" s="164">
        <v>335286.84000000003</v>
      </c>
      <c r="D66" s="57"/>
      <c r="E66" s="175">
        <f t="shared" si="11"/>
        <v>335286.84000000003</v>
      </c>
    </row>
    <row r="67" spans="1:5" s="187" customFormat="1" ht="40.5" customHeight="1">
      <c r="A67" s="25" t="s">
        <v>712</v>
      </c>
      <c r="B67" s="177" t="s">
        <v>713</v>
      </c>
      <c r="C67" s="164">
        <f>C68</f>
        <v>7459.35</v>
      </c>
      <c r="D67" s="164">
        <f t="shared" ref="D67:E67" si="12">D68</f>
        <v>0</v>
      </c>
      <c r="E67" s="175">
        <f t="shared" si="12"/>
        <v>7459.35</v>
      </c>
    </row>
    <row r="68" spans="1:5" s="210" customFormat="1" ht="51">
      <c r="A68" s="25" t="s">
        <v>722</v>
      </c>
      <c r="B68" s="177" t="s">
        <v>725</v>
      </c>
      <c r="C68" s="164">
        <f>C69</f>
        <v>7459.35</v>
      </c>
      <c r="D68" s="164">
        <f t="shared" ref="D68:E68" si="13">D69</f>
        <v>0</v>
      </c>
      <c r="E68" s="175">
        <f t="shared" si="13"/>
        <v>7459.35</v>
      </c>
    </row>
    <row r="69" spans="1:5" s="187" customFormat="1" ht="52.5" customHeight="1">
      <c r="A69" s="25" t="s">
        <v>714</v>
      </c>
      <c r="B69" s="177" t="s">
        <v>711</v>
      </c>
      <c r="C69" s="224">
        <v>7459.35</v>
      </c>
      <c r="D69" s="180"/>
      <c r="E69" s="175">
        <f>C69+D69</f>
        <v>7459.35</v>
      </c>
    </row>
    <row r="70" spans="1:5">
      <c r="A70" s="10" t="s">
        <v>419</v>
      </c>
      <c r="B70" s="47" t="s">
        <v>420</v>
      </c>
      <c r="C70" s="166">
        <f>C71</f>
        <v>769730</v>
      </c>
      <c r="D70" s="166">
        <f>D71</f>
        <v>0</v>
      </c>
      <c r="E70" s="179">
        <f>E71</f>
        <v>769730</v>
      </c>
    </row>
    <row r="71" spans="1:5">
      <c r="A71" s="46" t="s">
        <v>421</v>
      </c>
      <c r="B71" s="23" t="s">
        <v>422</v>
      </c>
      <c r="C71" s="164">
        <f>C72+C73+C74+C75</f>
        <v>769730</v>
      </c>
      <c r="D71" s="164">
        <f>D72+D73+D74+D75</f>
        <v>0</v>
      </c>
      <c r="E71" s="175">
        <f>E72+E73+E74+E75</f>
        <v>769730</v>
      </c>
    </row>
    <row r="72" spans="1:5" ht="26.25">
      <c r="A72" s="45" t="s">
        <v>423</v>
      </c>
      <c r="B72" s="44" t="s">
        <v>424</v>
      </c>
      <c r="C72" s="164">
        <v>16480</v>
      </c>
      <c r="D72" s="57"/>
      <c r="E72" s="175">
        <f>C72+D72</f>
        <v>16480</v>
      </c>
    </row>
    <row r="73" spans="1:5">
      <c r="A73" s="45" t="s">
        <v>425</v>
      </c>
      <c r="B73" s="44" t="s">
        <v>426</v>
      </c>
      <c r="C73" s="164">
        <v>2030</v>
      </c>
      <c r="D73" s="57"/>
      <c r="E73" s="175">
        <f t="shared" ref="E73:E75" si="14">C73+D73</f>
        <v>2030</v>
      </c>
    </row>
    <row r="74" spans="1:5">
      <c r="A74" s="45" t="s">
        <v>427</v>
      </c>
      <c r="B74" s="44" t="s">
        <v>428</v>
      </c>
      <c r="C74" s="164">
        <v>643420</v>
      </c>
      <c r="D74" s="57"/>
      <c r="E74" s="175">
        <f t="shared" si="14"/>
        <v>643420</v>
      </c>
    </row>
    <row r="75" spans="1:5">
      <c r="A75" s="45" t="s">
        <v>429</v>
      </c>
      <c r="B75" s="44" t="s">
        <v>430</v>
      </c>
      <c r="C75" s="164">
        <v>107800</v>
      </c>
      <c r="D75" s="57"/>
      <c r="E75" s="175">
        <f t="shared" si="14"/>
        <v>107800</v>
      </c>
    </row>
    <row r="76" spans="1:5" ht="29.25" customHeight="1">
      <c r="A76" s="10" t="s">
        <v>172</v>
      </c>
      <c r="B76" s="3" t="s">
        <v>256</v>
      </c>
      <c r="C76" s="163">
        <f t="shared" ref="C76:E77" si="15">C77</f>
        <v>2382401</v>
      </c>
      <c r="D76" s="172">
        <f t="shared" si="15"/>
        <v>0</v>
      </c>
      <c r="E76" s="311">
        <f t="shared" si="15"/>
        <v>2382401</v>
      </c>
    </row>
    <row r="77" spans="1:5" ht="19.5" customHeight="1">
      <c r="A77" s="32" t="s">
        <v>173</v>
      </c>
      <c r="B77" s="28" t="s">
        <v>174</v>
      </c>
      <c r="C77" s="160">
        <f t="shared" si="15"/>
        <v>2382401</v>
      </c>
      <c r="D77" s="162">
        <f t="shared" si="15"/>
        <v>0</v>
      </c>
      <c r="E77" s="304">
        <f t="shared" si="15"/>
        <v>2382401</v>
      </c>
    </row>
    <row r="78" spans="1:5" ht="17.25" customHeight="1">
      <c r="A78" s="32" t="s">
        <v>175</v>
      </c>
      <c r="B78" s="28" t="s">
        <v>176</v>
      </c>
      <c r="C78" s="160">
        <f>C79+C80</f>
        <v>2382401</v>
      </c>
      <c r="D78" s="162">
        <f>D79+D80</f>
        <v>0</v>
      </c>
      <c r="E78" s="304">
        <f>E79+E80</f>
        <v>2382401</v>
      </c>
    </row>
    <row r="79" spans="1:5" ht="25.5" customHeight="1">
      <c r="A79" s="34" t="s">
        <v>177</v>
      </c>
      <c r="B79" s="28" t="s">
        <v>178</v>
      </c>
      <c r="C79" s="164">
        <v>15000</v>
      </c>
      <c r="D79" s="57"/>
      <c r="E79" s="175">
        <f>C79+D79</f>
        <v>15000</v>
      </c>
    </row>
    <row r="80" spans="1:5" ht="27.75" customHeight="1">
      <c r="A80" s="34" t="s">
        <v>179</v>
      </c>
      <c r="B80" s="33" t="s">
        <v>178</v>
      </c>
      <c r="C80" s="164">
        <v>2367401</v>
      </c>
      <c r="D80" s="57"/>
      <c r="E80" s="175">
        <f>C80+D80</f>
        <v>2367401</v>
      </c>
    </row>
    <row r="81" spans="1:5" ht="27.75" customHeight="1">
      <c r="A81" s="10" t="s">
        <v>180</v>
      </c>
      <c r="B81" s="3" t="s">
        <v>181</v>
      </c>
      <c r="C81" s="163">
        <f t="shared" ref="C81:E82" si="16">C82</f>
        <v>1812200</v>
      </c>
      <c r="D81" s="172">
        <f t="shared" si="16"/>
        <v>0</v>
      </c>
      <c r="E81" s="311">
        <f t="shared" si="16"/>
        <v>1812200</v>
      </c>
    </row>
    <row r="82" spans="1:5" ht="26.25" customHeight="1">
      <c r="A82" s="25" t="s">
        <v>285</v>
      </c>
      <c r="B82" s="28" t="s">
        <v>282</v>
      </c>
      <c r="C82" s="160">
        <f t="shared" si="16"/>
        <v>1812200</v>
      </c>
      <c r="D82" s="162">
        <f t="shared" si="16"/>
        <v>0</v>
      </c>
      <c r="E82" s="304">
        <f t="shared" si="16"/>
        <v>1812200</v>
      </c>
    </row>
    <row r="83" spans="1:5" ht="25.5" customHeight="1">
      <c r="A83" s="25" t="s">
        <v>286</v>
      </c>
      <c r="B83" s="28" t="s">
        <v>182</v>
      </c>
      <c r="C83" s="160">
        <f>C84+C85</f>
        <v>1812200</v>
      </c>
      <c r="D83" s="162">
        <f>D84+D85</f>
        <v>0</v>
      </c>
      <c r="E83" s="304">
        <f>E84+E85</f>
        <v>1812200</v>
      </c>
    </row>
    <row r="84" spans="1:5" ht="39.75" customHeight="1">
      <c r="A84" s="25" t="s">
        <v>287</v>
      </c>
      <c r="B84" s="28" t="s">
        <v>283</v>
      </c>
      <c r="C84" s="164">
        <v>1640900</v>
      </c>
      <c r="D84" s="57"/>
      <c r="E84" s="175">
        <f>C84+D84</f>
        <v>1640900</v>
      </c>
    </row>
    <row r="85" spans="1:5" ht="29.25" customHeight="1">
      <c r="A85" s="25" t="s">
        <v>288</v>
      </c>
      <c r="B85" s="28" t="s">
        <v>284</v>
      </c>
      <c r="C85" s="164">
        <v>171300</v>
      </c>
      <c r="D85" s="57"/>
      <c r="E85" s="175">
        <f>C85+D85</f>
        <v>171300</v>
      </c>
    </row>
    <row r="86" spans="1:5" ht="17.25" customHeight="1">
      <c r="A86" s="10" t="s">
        <v>183</v>
      </c>
      <c r="B86" s="37" t="s">
        <v>184</v>
      </c>
      <c r="C86" s="163">
        <f>C87</f>
        <v>595793.47</v>
      </c>
      <c r="D86" s="231">
        <f t="shared" ref="D86:E86" si="17">D87</f>
        <v>0</v>
      </c>
      <c r="E86" s="311">
        <f t="shared" si="17"/>
        <v>595793.47</v>
      </c>
    </row>
    <row r="87" spans="1:5" s="210" customFormat="1" ht="29.25" customHeight="1">
      <c r="A87" s="63" t="s">
        <v>730</v>
      </c>
      <c r="B87" s="195" t="s">
        <v>731</v>
      </c>
      <c r="C87" s="156">
        <f>C88+C91+C94+C97+C101+C103+C105+C107+C109+C111+C99</f>
        <v>595793.47</v>
      </c>
      <c r="D87" s="156">
        <f t="shared" ref="D87:E87" si="18">D88+D91+D94+D97+D101+D103+D105+D107+D109+D111+D99</f>
        <v>0</v>
      </c>
      <c r="E87" s="30">
        <f t="shared" si="18"/>
        <v>595793.47</v>
      </c>
    </row>
    <row r="88" spans="1:5" s="210" customFormat="1" ht="43.5" customHeight="1">
      <c r="A88" s="217" t="s">
        <v>732</v>
      </c>
      <c r="B88" s="215" t="s">
        <v>733</v>
      </c>
      <c r="C88" s="30">
        <f t="shared" ref="C88:E88" si="19">C89+C90</f>
        <v>8090.57</v>
      </c>
      <c r="D88" s="30">
        <f t="shared" si="19"/>
        <v>0</v>
      </c>
      <c r="E88" s="30">
        <f t="shared" si="19"/>
        <v>8090.57</v>
      </c>
    </row>
    <row r="89" spans="1:5" s="210" customFormat="1" ht="53.25" customHeight="1">
      <c r="A89" s="63" t="s">
        <v>323</v>
      </c>
      <c r="B89" s="195" t="s">
        <v>324</v>
      </c>
      <c r="C89" s="156">
        <v>3090.57</v>
      </c>
      <c r="D89" s="156"/>
      <c r="E89" s="30">
        <f>C89+D89</f>
        <v>3090.57</v>
      </c>
    </row>
    <row r="90" spans="1:5" s="210" customFormat="1" ht="51">
      <c r="A90" s="217" t="s">
        <v>734</v>
      </c>
      <c r="B90" s="215" t="s">
        <v>735</v>
      </c>
      <c r="C90" s="156">
        <v>5000</v>
      </c>
      <c r="D90" s="156"/>
      <c r="E90" s="30">
        <f>C90+D90</f>
        <v>5000</v>
      </c>
    </row>
    <row r="91" spans="1:5" s="210" customFormat="1" ht="51">
      <c r="A91" s="217" t="s">
        <v>736</v>
      </c>
      <c r="B91" s="215" t="s">
        <v>737</v>
      </c>
      <c r="C91" s="30">
        <f>C92+C93</f>
        <v>45612.5</v>
      </c>
      <c r="D91" s="156">
        <f t="shared" ref="D91:E91" si="20">D92+D93</f>
        <v>0</v>
      </c>
      <c r="E91" s="30">
        <f t="shared" si="20"/>
        <v>45612.5</v>
      </c>
    </row>
    <row r="92" spans="1:5" s="210" customFormat="1" ht="65.25" customHeight="1">
      <c r="A92" s="217" t="s">
        <v>738</v>
      </c>
      <c r="B92" s="215" t="s">
        <v>739</v>
      </c>
      <c r="C92" s="156">
        <v>4512.5</v>
      </c>
      <c r="D92" s="156"/>
      <c r="E92" s="30">
        <f t="shared" ref="E92:E113" si="21">C92+D92</f>
        <v>4512.5</v>
      </c>
    </row>
    <row r="93" spans="1:5" s="210" customFormat="1" ht="65.25" customHeight="1">
      <c r="A93" s="217" t="s">
        <v>740</v>
      </c>
      <c r="B93" s="215" t="s">
        <v>739</v>
      </c>
      <c r="C93" s="156">
        <v>41100</v>
      </c>
      <c r="D93" s="156"/>
      <c r="E93" s="30">
        <f t="shared" si="21"/>
        <v>41100</v>
      </c>
    </row>
    <row r="94" spans="1:5" s="210" customFormat="1" ht="38.25">
      <c r="A94" s="217" t="s">
        <v>741</v>
      </c>
      <c r="B94" s="215" t="s">
        <v>742</v>
      </c>
      <c r="C94" s="30">
        <f>C95+C96</f>
        <v>16200</v>
      </c>
      <c r="D94" s="156">
        <f t="shared" ref="D94:E94" si="22">D95+D96</f>
        <v>0</v>
      </c>
      <c r="E94" s="30">
        <f t="shared" si="22"/>
        <v>16200</v>
      </c>
    </row>
    <row r="95" spans="1:5" s="210" customFormat="1" ht="51">
      <c r="A95" s="217" t="s">
        <v>325</v>
      </c>
      <c r="B95" s="215" t="s">
        <v>743</v>
      </c>
      <c r="C95" s="156">
        <v>1250</v>
      </c>
      <c r="D95" s="156"/>
      <c r="E95" s="30">
        <f t="shared" si="21"/>
        <v>1250</v>
      </c>
    </row>
    <row r="96" spans="1:5" s="210" customFormat="1" ht="51">
      <c r="A96" s="217" t="s">
        <v>744</v>
      </c>
      <c r="B96" s="215" t="s">
        <v>743</v>
      </c>
      <c r="C96" s="156">
        <v>14950</v>
      </c>
      <c r="D96" s="156"/>
      <c r="E96" s="30">
        <f t="shared" si="21"/>
        <v>14950</v>
      </c>
    </row>
    <row r="97" spans="1:5" s="210" customFormat="1" ht="38.25">
      <c r="A97" s="217" t="s">
        <v>745</v>
      </c>
      <c r="B97" s="215" t="s">
        <v>746</v>
      </c>
      <c r="C97" s="30">
        <f>C98</f>
        <v>32250</v>
      </c>
      <c r="D97" s="156">
        <f t="shared" ref="D97:E97" si="23">D98</f>
        <v>0</v>
      </c>
      <c r="E97" s="30">
        <f t="shared" si="23"/>
        <v>32250</v>
      </c>
    </row>
    <row r="98" spans="1:5" s="210" customFormat="1" ht="65.25" customHeight="1">
      <c r="A98" s="84" t="s">
        <v>540</v>
      </c>
      <c r="B98" s="176" t="s">
        <v>538</v>
      </c>
      <c r="C98" s="156">
        <v>32250</v>
      </c>
      <c r="D98" s="156"/>
      <c r="E98" s="30">
        <f t="shared" si="21"/>
        <v>32250</v>
      </c>
    </row>
    <row r="99" spans="1:5" s="218" customFormat="1" ht="44.25" customHeight="1">
      <c r="A99" s="84" t="s">
        <v>765</v>
      </c>
      <c r="B99" s="176" t="s">
        <v>766</v>
      </c>
      <c r="C99" s="30">
        <f>C100</f>
        <v>25000</v>
      </c>
      <c r="D99" s="30">
        <f t="shared" ref="D99:E99" si="24">D100</f>
        <v>0</v>
      </c>
      <c r="E99" s="30">
        <f t="shared" si="24"/>
        <v>25000</v>
      </c>
    </row>
    <row r="100" spans="1:5" s="218" customFormat="1" ht="55.5" customHeight="1">
      <c r="A100" s="84" t="s">
        <v>541</v>
      </c>
      <c r="B100" s="176" t="s">
        <v>539</v>
      </c>
      <c r="C100" s="156">
        <v>25000</v>
      </c>
      <c r="D100" s="156"/>
      <c r="E100" s="30">
        <f>C100+D100</f>
        <v>25000</v>
      </c>
    </row>
    <row r="101" spans="1:5" s="210" customFormat="1" ht="46.5" customHeight="1">
      <c r="A101" s="217" t="s">
        <v>747</v>
      </c>
      <c r="B101" s="215" t="s">
        <v>748</v>
      </c>
      <c r="C101" s="30">
        <f>C102</f>
        <v>56000</v>
      </c>
      <c r="D101" s="30">
        <f t="shared" ref="D101:E101" si="25">D102</f>
        <v>0</v>
      </c>
      <c r="E101" s="30">
        <f t="shared" si="25"/>
        <v>56000</v>
      </c>
    </row>
    <row r="102" spans="1:5" s="210" customFormat="1" ht="51.75" customHeight="1">
      <c r="A102" s="217" t="s">
        <v>749</v>
      </c>
      <c r="B102" s="215" t="s">
        <v>750</v>
      </c>
      <c r="C102" s="156">
        <v>56000</v>
      </c>
      <c r="D102" s="156"/>
      <c r="E102" s="30">
        <f t="shared" si="21"/>
        <v>56000</v>
      </c>
    </row>
    <row r="103" spans="1:5" s="210" customFormat="1" ht="55.5" customHeight="1">
      <c r="A103" s="217" t="s">
        <v>751</v>
      </c>
      <c r="B103" s="215" t="s">
        <v>752</v>
      </c>
      <c r="C103" s="30">
        <f>C104</f>
        <v>62600</v>
      </c>
      <c r="D103" s="30">
        <f t="shared" ref="D103:E103" si="26">D104</f>
        <v>0</v>
      </c>
      <c r="E103" s="30">
        <f t="shared" si="26"/>
        <v>62600</v>
      </c>
    </row>
    <row r="104" spans="1:5" s="210" customFormat="1" ht="65.25" customHeight="1">
      <c r="A104" s="217" t="s">
        <v>753</v>
      </c>
      <c r="B104" s="215" t="s">
        <v>754</v>
      </c>
      <c r="C104" s="156">
        <v>62600</v>
      </c>
      <c r="D104" s="156"/>
      <c r="E104" s="30">
        <f t="shared" si="21"/>
        <v>62600</v>
      </c>
    </row>
    <row r="105" spans="1:5" s="210" customFormat="1" ht="50.25" customHeight="1">
      <c r="A105" s="217" t="s">
        <v>755</v>
      </c>
      <c r="B105" s="215" t="s">
        <v>756</v>
      </c>
      <c r="C105" s="30">
        <f>C106</f>
        <v>300</v>
      </c>
      <c r="D105" s="30">
        <f t="shared" ref="D105:E105" si="27">D106</f>
        <v>0</v>
      </c>
      <c r="E105" s="30">
        <f t="shared" si="27"/>
        <v>300</v>
      </c>
    </row>
    <row r="106" spans="1:5" s="210" customFormat="1" ht="75.75" customHeight="1">
      <c r="A106" s="84" t="s">
        <v>542</v>
      </c>
      <c r="B106" s="176" t="s">
        <v>543</v>
      </c>
      <c r="C106" s="156">
        <v>300</v>
      </c>
      <c r="D106" s="156"/>
      <c r="E106" s="30">
        <f t="shared" si="21"/>
        <v>300</v>
      </c>
    </row>
    <row r="107" spans="1:5" s="210" customFormat="1" ht="41.25" customHeight="1">
      <c r="A107" s="217" t="s">
        <v>757</v>
      </c>
      <c r="B107" s="215" t="s">
        <v>758</v>
      </c>
      <c r="C107" s="30">
        <f>C108</f>
        <v>13500</v>
      </c>
      <c r="D107" s="30">
        <f t="shared" ref="D107:E107" si="28">D108</f>
        <v>0</v>
      </c>
      <c r="E107" s="30">
        <f t="shared" si="28"/>
        <v>13500</v>
      </c>
    </row>
    <row r="108" spans="1:5" s="210" customFormat="1" ht="53.25" customHeight="1">
      <c r="A108" s="84" t="s">
        <v>544</v>
      </c>
      <c r="B108" s="176" t="s">
        <v>545</v>
      </c>
      <c r="C108" s="156">
        <v>13500</v>
      </c>
      <c r="D108" s="156"/>
      <c r="E108" s="30">
        <f t="shared" si="21"/>
        <v>13500</v>
      </c>
    </row>
    <row r="109" spans="1:5" s="210" customFormat="1" ht="40.5" customHeight="1">
      <c r="A109" s="217" t="s">
        <v>759</v>
      </c>
      <c r="B109" s="215" t="s">
        <v>760</v>
      </c>
      <c r="C109" s="30">
        <f>C110</f>
        <v>156650</v>
      </c>
      <c r="D109" s="30">
        <f t="shared" ref="D109:E109" si="29">D110</f>
        <v>0</v>
      </c>
      <c r="E109" s="30">
        <f t="shared" si="29"/>
        <v>156650</v>
      </c>
    </row>
    <row r="110" spans="1:5" s="210" customFormat="1" ht="51.75" customHeight="1">
      <c r="A110" s="84" t="s">
        <v>546</v>
      </c>
      <c r="B110" s="176" t="s">
        <v>547</v>
      </c>
      <c r="C110" s="156">
        <v>156650</v>
      </c>
      <c r="D110" s="156"/>
      <c r="E110" s="30">
        <f t="shared" si="21"/>
        <v>156650</v>
      </c>
    </row>
    <row r="111" spans="1:5" s="210" customFormat="1" ht="51.75" customHeight="1">
      <c r="A111" s="217" t="s">
        <v>761</v>
      </c>
      <c r="B111" s="215" t="s">
        <v>762</v>
      </c>
      <c r="C111" s="30">
        <f>C112+C113</f>
        <v>179590.39999999999</v>
      </c>
      <c r="D111" s="30">
        <f t="shared" ref="D111:E111" si="30">D112+D113</f>
        <v>0</v>
      </c>
      <c r="E111" s="30">
        <f t="shared" si="30"/>
        <v>179590.39999999999</v>
      </c>
    </row>
    <row r="112" spans="1:5" s="210" customFormat="1" ht="54" customHeight="1">
      <c r="A112" s="214" t="s">
        <v>326</v>
      </c>
      <c r="B112" s="216" t="s">
        <v>763</v>
      </c>
      <c r="C112" s="156">
        <v>4840.3999999999996</v>
      </c>
      <c r="D112" s="156"/>
      <c r="E112" s="30">
        <f t="shared" si="21"/>
        <v>4840.3999999999996</v>
      </c>
    </row>
    <row r="113" spans="1:5" s="210" customFormat="1" ht="65.25" customHeight="1">
      <c r="A113" s="84" t="s">
        <v>595</v>
      </c>
      <c r="B113" s="176" t="s">
        <v>327</v>
      </c>
      <c r="C113" s="156">
        <v>174750</v>
      </c>
      <c r="D113" s="156"/>
      <c r="E113" s="30">
        <f t="shared" si="21"/>
        <v>174750</v>
      </c>
    </row>
    <row r="114" spans="1:5" ht="16.5" customHeight="1">
      <c r="A114" s="10" t="s">
        <v>185</v>
      </c>
      <c r="B114" s="37" t="s">
        <v>186</v>
      </c>
      <c r="C114" s="163">
        <f t="shared" ref="C114:E115" si="31">C115</f>
        <v>2000</v>
      </c>
      <c r="D114" s="172">
        <f t="shared" si="31"/>
        <v>0</v>
      </c>
      <c r="E114" s="311">
        <f t="shared" si="31"/>
        <v>2000</v>
      </c>
    </row>
    <row r="115" spans="1:5" ht="19.5" customHeight="1">
      <c r="A115" s="32" t="s">
        <v>187</v>
      </c>
      <c r="B115" s="23" t="s">
        <v>188</v>
      </c>
      <c r="C115" s="160">
        <f t="shared" si="31"/>
        <v>2000</v>
      </c>
      <c r="D115" s="162">
        <f t="shared" si="31"/>
        <v>0</v>
      </c>
      <c r="E115" s="304">
        <f t="shared" si="31"/>
        <v>2000</v>
      </c>
    </row>
    <row r="116" spans="1:5" ht="18" customHeight="1">
      <c r="A116" s="34" t="s">
        <v>189</v>
      </c>
      <c r="B116" s="23" t="s">
        <v>190</v>
      </c>
      <c r="C116" s="164">
        <v>2000</v>
      </c>
      <c r="D116" s="57"/>
      <c r="E116" s="175">
        <f>C116+D116</f>
        <v>2000</v>
      </c>
    </row>
    <row r="117" spans="1:5" ht="17.25" customHeight="1">
      <c r="A117" s="10" t="s">
        <v>191</v>
      </c>
      <c r="B117" s="3" t="s">
        <v>192</v>
      </c>
      <c r="C117" s="163">
        <f>C118+C153</f>
        <v>223861060.43000001</v>
      </c>
      <c r="D117" s="219">
        <f>D118+D153</f>
        <v>4064696.92</v>
      </c>
      <c r="E117" s="311">
        <f>E118+E153</f>
        <v>227925757.34999999</v>
      </c>
    </row>
    <row r="118" spans="1:5" ht="31.5" customHeight="1">
      <c r="A118" s="10" t="s">
        <v>193</v>
      </c>
      <c r="B118" s="3" t="s">
        <v>194</v>
      </c>
      <c r="C118" s="163">
        <f>C119+C124+C137+C146</f>
        <v>223893059.37</v>
      </c>
      <c r="D118" s="219">
        <f t="shared" ref="D118:E118" si="32">D119+D124+D137+D146</f>
        <v>4105171.92</v>
      </c>
      <c r="E118" s="311">
        <f t="shared" si="32"/>
        <v>227998231.28999999</v>
      </c>
    </row>
    <row r="119" spans="1:5" ht="17.25" customHeight="1">
      <c r="A119" s="10" t="s">
        <v>247</v>
      </c>
      <c r="B119" s="3" t="s">
        <v>229</v>
      </c>
      <c r="C119" s="163">
        <f t="shared" ref="C119:E119" si="33">C120</f>
        <v>112117231.09</v>
      </c>
      <c r="D119" s="172">
        <f t="shared" si="33"/>
        <v>0</v>
      </c>
      <c r="E119" s="311">
        <f t="shared" si="33"/>
        <v>112117231.09</v>
      </c>
    </row>
    <row r="120" spans="1:5" ht="16.5" customHeight="1">
      <c r="A120" s="32" t="s">
        <v>248</v>
      </c>
      <c r="B120" s="33" t="s">
        <v>195</v>
      </c>
      <c r="C120" s="160">
        <f>C121+C122</f>
        <v>112117231.09</v>
      </c>
      <c r="D120" s="162">
        <f>D121+D122</f>
        <v>0</v>
      </c>
      <c r="E120" s="304">
        <f>E121+E122</f>
        <v>112117231.09</v>
      </c>
    </row>
    <row r="121" spans="1:5" ht="26.25">
      <c r="A121" s="34" t="s">
        <v>249</v>
      </c>
      <c r="B121" s="51" t="s">
        <v>448</v>
      </c>
      <c r="C121" s="164">
        <v>101505100</v>
      </c>
      <c r="D121" s="57"/>
      <c r="E121" s="175">
        <f>C121+D121</f>
        <v>101505100</v>
      </c>
    </row>
    <row r="122" spans="1:5" ht="27.75" customHeight="1">
      <c r="A122" s="34" t="s">
        <v>250</v>
      </c>
      <c r="B122" s="33" t="s">
        <v>245</v>
      </c>
      <c r="C122" s="160">
        <f>C123</f>
        <v>10612131.09</v>
      </c>
      <c r="D122" s="162">
        <f>D123</f>
        <v>0</v>
      </c>
      <c r="E122" s="304">
        <f>E123</f>
        <v>10612131.09</v>
      </c>
    </row>
    <row r="123" spans="1:5" ht="26.25" customHeight="1">
      <c r="A123" s="34" t="s">
        <v>251</v>
      </c>
      <c r="B123" s="33" t="s">
        <v>243</v>
      </c>
      <c r="C123" s="156">
        <v>10612131.09</v>
      </c>
      <c r="D123" s="57"/>
      <c r="E123" s="175">
        <f>C123+D123</f>
        <v>10612131.09</v>
      </c>
    </row>
    <row r="124" spans="1:5" ht="27" customHeight="1">
      <c r="A124" s="10" t="s">
        <v>252</v>
      </c>
      <c r="B124" s="3" t="s">
        <v>196</v>
      </c>
      <c r="C124" s="167">
        <f>C125+C127+C131+C133+C135+C129</f>
        <v>18413871.079999998</v>
      </c>
      <c r="D124" s="167">
        <f t="shared" ref="D124:E124" si="34">D125+D127+D131+D133+D135+D129</f>
        <v>0</v>
      </c>
      <c r="E124" s="29">
        <f t="shared" si="34"/>
        <v>18413871.079999998</v>
      </c>
    </row>
    <row r="125" spans="1:5" ht="43.5" customHeight="1">
      <c r="A125" s="18" t="s">
        <v>414</v>
      </c>
      <c r="B125" s="42" t="s">
        <v>415</v>
      </c>
      <c r="C125" s="156">
        <f>C126</f>
        <v>4304324.5999999996</v>
      </c>
      <c r="D125" s="156">
        <f>D126</f>
        <v>0</v>
      </c>
      <c r="E125" s="30">
        <f>E126</f>
        <v>4304324.5999999996</v>
      </c>
    </row>
    <row r="126" spans="1:5" ht="43.5" customHeight="1">
      <c r="A126" s="18" t="s">
        <v>416</v>
      </c>
      <c r="B126" s="42" t="s">
        <v>417</v>
      </c>
      <c r="C126" s="156">
        <v>4304324.5999999996</v>
      </c>
      <c r="D126" s="57"/>
      <c r="E126" s="30">
        <f>C126+D126</f>
        <v>4304324.5999999996</v>
      </c>
    </row>
    <row r="127" spans="1:5" ht="55.5" customHeight="1">
      <c r="A127" s="41" t="s">
        <v>328</v>
      </c>
      <c r="B127" s="42" t="s">
        <v>329</v>
      </c>
      <c r="C127" s="160">
        <f t="shared" ref="C127:E127" si="35">C128</f>
        <v>0</v>
      </c>
      <c r="D127" s="162">
        <f t="shared" si="35"/>
        <v>0</v>
      </c>
      <c r="E127" s="304">
        <f t="shared" si="35"/>
        <v>0</v>
      </c>
    </row>
    <row r="128" spans="1:5" ht="54" customHeight="1">
      <c r="A128" s="41" t="s">
        <v>330</v>
      </c>
      <c r="B128" s="42" t="s">
        <v>331</v>
      </c>
      <c r="C128" s="164">
        <v>0</v>
      </c>
      <c r="D128" s="164"/>
      <c r="E128" s="175">
        <f>C128+D128</f>
        <v>0</v>
      </c>
    </row>
    <row r="129" spans="1:5" s="210" customFormat="1" ht="42" customHeight="1">
      <c r="A129" s="209" t="s">
        <v>726</v>
      </c>
      <c r="B129" s="42" t="s">
        <v>727</v>
      </c>
      <c r="C129" s="164">
        <f>C130</f>
        <v>9402266.2100000009</v>
      </c>
      <c r="D129" s="164">
        <f t="shared" ref="D129:E129" si="36">D130</f>
        <v>0</v>
      </c>
      <c r="E129" s="175">
        <f t="shared" si="36"/>
        <v>9402266.2100000009</v>
      </c>
    </row>
    <row r="130" spans="1:5" s="210" customFormat="1" ht="54" customHeight="1">
      <c r="A130" s="209" t="s">
        <v>728</v>
      </c>
      <c r="B130" s="42" t="s">
        <v>729</v>
      </c>
      <c r="C130" s="164">
        <v>9402266.2100000009</v>
      </c>
      <c r="D130" s="164"/>
      <c r="E130" s="175">
        <f>C130+D130</f>
        <v>9402266.2100000009</v>
      </c>
    </row>
    <row r="131" spans="1:5" s="78" customFormat="1" ht="32.25" customHeight="1">
      <c r="A131" s="77" t="s">
        <v>551</v>
      </c>
      <c r="B131" s="42" t="s">
        <v>553</v>
      </c>
      <c r="C131" s="164">
        <f>C132</f>
        <v>87215.039999999994</v>
      </c>
      <c r="D131" s="164">
        <f>D132</f>
        <v>0</v>
      </c>
      <c r="E131" s="175">
        <f>E132</f>
        <v>87215.039999999994</v>
      </c>
    </row>
    <row r="132" spans="1:5" s="71" customFormat="1" ht="26.25" customHeight="1">
      <c r="A132" s="77" t="s">
        <v>552</v>
      </c>
      <c r="B132" s="42" t="s">
        <v>549</v>
      </c>
      <c r="C132" s="164">
        <v>87215.039999999994</v>
      </c>
      <c r="D132" s="57"/>
      <c r="E132" s="175">
        <f>C132+D132</f>
        <v>87215.039999999994</v>
      </c>
    </row>
    <row r="133" spans="1:5" s="78" customFormat="1" ht="16.5" customHeight="1">
      <c r="A133" s="77" t="s">
        <v>597</v>
      </c>
      <c r="B133" s="43" t="s">
        <v>598</v>
      </c>
      <c r="C133" s="156">
        <f>C134</f>
        <v>134624.88</v>
      </c>
      <c r="D133" s="156">
        <f>D134</f>
        <v>0</v>
      </c>
      <c r="E133" s="30">
        <f>E134</f>
        <v>134624.88</v>
      </c>
    </row>
    <row r="134" spans="1:5" s="71" customFormat="1" ht="16.5" customHeight="1">
      <c r="A134" s="77" t="s">
        <v>599</v>
      </c>
      <c r="B134" s="43" t="s">
        <v>600</v>
      </c>
      <c r="C134" s="156">
        <v>134624.88</v>
      </c>
      <c r="D134" s="156"/>
      <c r="E134" s="30">
        <f>C134+D134</f>
        <v>134624.88</v>
      </c>
    </row>
    <row r="135" spans="1:5">
      <c r="A135" s="32" t="s">
        <v>253</v>
      </c>
      <c r="B135" s="24" t="s">
        <v>197</v>
      </c>
      <c r="C135" s="160">
        <f>C136</f>
        <v>4485440.3499999996</v>
      </c>
      <c r="D135" s="162">
        <f>D136</f>
        <v>0</v>
      </c>
      <c r="E135" s="304">
        <f>E136</f>
        <v>4485440.3499999996</v>
      </c>
    </row>
    <row r="136" spans="1:5">
      <c r="A136" s="34" t="s">
        <v>254</v>
      </c>
      <c r="B136" s="24" t="s">
        <v>198</v>
      </c>
      <c r="C136" s="160">
        <v>4485440.3499999996</v>
      </c>
      <c r="D136" s="57"/>
      <c r="E136" s="304">
        <f>C136+D136</f>
        <v>4485440.3499999996</v>
      </c>
    </row>
    <row r="137" spans="1:5" ht="16.5" customHeight="1">
      <c r="A137" s="10" t="s">
        <v>255</v>
      </c>
      <c r="B137" s="27" t="s">
        <v>289</v>
      </c>
      <c r="C137" s="166">
        <f>C138+C140+C142+C144</f>
        <v>89221597.200000003</v>
      </c>
      <c r="D137" s="166">
        <f>D138+D140+D142+D144</f>
        <v>0</v>
      </c>
      <c r="E137" s="179">
        <f>E138+E140+E142+E144</f>
        <v>89221597.200000003</v>
      </c>
    </row>
    <row r="138" spans="1:5" ht="26.25">
      <c r="A138" s="32" t="s">
        <v>308</v>
      </c>
      <c r="B138" s="28" t="s">
        <v>199</v>
      </c>
      <c r="C138" s="160">
        <f>C139</f>
        <v>2460811.44</v>
      </c>
      <c r="D138" s="162">
        <f>D139</f>
        <v>0</v>
      </c>
      <c r="E138" s="304">
        <f>E139</f>
        <v>2460811.44</v>
      </c>
    </row>
    <row r="139" spans="1:5" ht="26.25">
      <c r="A139" s="34" t="s">
        <v>307</v>
      </c>
      <c r="B139" s="28" t="s">
        <v>200</v>
      </c>
      <c r="C139" s="160">
        <v>2460811.44</v>
      </c>
      <c r="D139" s="57"/>
      <c r="E139" s="304">
        <f>C139+D139</f>
        <v>2460811.44</v>
      </c>
    </row>
    <row r="140" spans="1:5" ht="42" customHeight="1">
      <c r="A140" s="26" t="s">
        <v>772</v>
      </c>
      <c r="B140" s="28" t="s">
        <v>290</v>
      </c>
      <c r="C140" s="160">
        <f>C141</f>
        <v>1869337.14</v>
      </c>
      <c r="D140" s="162">
        <f>D141</f>
        <v>0</v>
      </c>
      <c r="E140" s="304">
        <f>E141</f>
        <v>1869337.14</v>
      </c>
    </row>
    <row r="141" spans="1:5" ht="41.25" customHeight="1">
      <c r="A141" s="26" t="s">
        <v>773</v>
      </c>
      <c r="B141" s="28" t="s">
        <v>291</v>
      </c>
      <c r="C141" s="164">
        <v>1869337.14</v>
      </c>
      <c r="D141" s="57"/>
      <c r="E141" s="175">
        <f>C141+D141</f>
        <v>1869337.14</v>
      </c>
    </row>
    <row r="142" spans="1:5" ht="41.25" customHeight="1">
      <c r="A142" s="26" t="s">
        <v>774</v>
      </c>
      <c r="B142" s="28" t="s">
        <v>292</v>
      </c>
      <c r="C142" s="160">
        <f>C143</f>
        <v>398.12</v>
      </c>
      <c r="D142" s="162">
        <f>D143</f>
        <v>0</v>
      </c>
      <c r="E142" s="304">
        <f>E143</f>
        <v>398.12</v>
      </c>
    </row>
    <row r="143" spans="1:5" ht="42" customHeight="1">
      <c r="A143" s="26" t="s">
        <v>775</v>
      </c>
      <c r="B143" s="28" t="s">
        <v>293</v>
      </c>
      <c r="C143" s="164">
        <v>398.12</v>
      </c>
      <c r="D143" s="57"/>
      <c r="E143" s="175">
        <f>C143+D143</f>
        <v>398.12</v>
      </c>
    </row>
    <row r="144" spans="1:5">
      <c r="A144" s="26" t="s">
        <v>776</v>
      </c>
      <c r="B144" s="28" t="s">
        <v>201</v>
      </c>
      <c r="C144" s="164">
        <f>C145</f>
        <v>84891050.5</v>
      </c>
      <c r="D144" s="164">
        <f>D145</f>
        <v>0</v>
      </c>
      <c r="E144" s="175">
        <f>E145</f>
        <v>84891050.5</v>
      </c>
    </row>
    <row r="145" spans="1:5">
      <c r="A145" s="26" t="s">
        <v>777</v>
      </c>
      <c r="B145" s="28" t="s">
        <v>202</v>
      </c>
      <c r="C145" s="164">
        <v>84891050.5</v>
      </c>
      <c r="D145" s="57"/>
      <c r="E145" s="175">
        <f>C145+D145</f>
        <v>84891050.5</v>
      </c>
    </row>
    <row r="146" spans="1:5">
      <c r="A146" s="21" t="s">
        <v>332</v>
      </c>
      <c r="B146" s="22" t="s">
        <v>333</v>
      </c>
      <c r="C146" s="166">
        <f>C147+C149+C151</f>
        <v>4140360</v>
      </c>
      <c r="D146" s="166">
        <f t="shared" ref="D146:E146" si="37">D147+D149+D151</f>
        <v>4105171.92</v>
      </c>
      <c r="E146" s="179">
        <f t="shared" si="37"/>
        <v>8245531.9199999999</v>
      </c>
    </row>
    <row r="147" spans="1:5" ht="54" customHeight="1">
      <c r="A147" s="63" t="s">
        <v>771</v>
      </c>
      <c r="B147" s="20" t="s">
        <v>781</v>
      </c>
      <c r="C147" s="164">
        <f>C148</f>
        <v>0</v>
      </c>
      <c r="D147" s="164">
        <f t="shared" ref="D147:E147" si="38">D148</f>
        <v>284711.24</v>
      </c>
      <c r="E147" s="175">
        <f t="shared" si="38"/>
        <v>284711.24</v>
      </c>
    </row>
    <row r="148" spans="1:5" s="229" customFormat="1" ht="55.5" customHeight="1">
      <c r="A148" s="63" t="s">
        <v>784</v>
      </c>
      <c r="B148" s="20" t="s">
        <v>782</v>
      </c>
      <c r="C148" s="164"/>
      <c r="D148" s="164">
        <v>284711.24</v>
      </c>
      <c r="E148" s="175">
        <f>C148+D148</f>
        <v>284711.24</v>
      </c>
    </row>
    <row r="149" spans="1:5" s="203" customFormat="1" ht="80.25" customHeight="1">
      <c r="A149" s="63" t="s">
        <v>334</v>
      </c>
      <c r="B149" s="17" t="s">
        <v>718</v>
      </c>
      <c r="C149" s="164">
        <f>C150</f>
        <v>4140360</v>
      </c>
      <c r="D149" s="164">
        <f t="shared" ref="D149:E149" si="39">D150</f>
        <v>0</v>
      </c>
      <c r="E149" s="175">
        <f t="shared" si="39"/>
        <v>4140360</v>
      </c>
    </row>
    <row r="150" spans="1:5" s="203" customFormat="1" ht="79.5" customHeight="1">
      <c r="A150" s="63" t="s">
        <v>778</v>
      </c>
      <c r="B150" s="17" t="s">
        <v>768</v>
      </c>
      <c r="C150" s="164">
        <v>4140360</v>
      </c>
      <c r="D150" s="164"/>
      <c r="E150" s="175">
        <f>C150+D150</f>
        <v>4140360</v>
      </c>
    </row>
    <row r="151" spans="1:5" s="229" customFormat="1" ht="45" customHeight="1">
      <c r="A151" s="63" t="s">
        <v>783</v>
      </c>
      <c r="B151" s="20" t="s">
        <v>780</v>
      </c>
      <c r="C151" s="164">
        <f>C152</f>
        <v>0</v>
      </c>
      <c r="D151" s="164">
        <f t="shared" ref="D151:E151" si="40">D152</f>
        <v>3820460.68</v>
      </c>
      <c r="E151" s="175">
        <f t="shared" si="40"/>
        <v>3820460.68</v>
      </c>
    </row>
    <row r="152" spans="1:5" s="229" customFormat="1" ht="41.25" customHeight="1">
      <c r="A152" s="63" t="s">
        <v>779</v>
      </c>
      <c r="B152" s="20" t="s">
        <v>785</v>
      </c>
      <c r="C152" s="164"/>
      <c r="D152" s="164">
        <v>3820460.68</v>
      </c>
      <c r="E152" s="175">
        <f>C152+D152</f>
        <v>3820460.68</v>
      </c>
    </row>
    <row r="153" spans="1:5" s="187" customFormat="1" ht="40.5" customHeight="1">
      <c r="A153" s="197" t="s">
        <v>680</v>
      </c>
      <c r="B153" s="198" t="s">
        <v>681</v>
      </c>
      <c r="C153" s="29">
        <f>C154</f>
        <v>-31998.94</v>
      </c>
      <c r="D153" s="29">
        <f>D154</f>
        <v>-40475</v>
      </c>
      <c r="E153" s="29">
        <f>E154</f>
        <v>-72473.94</v>
      </c>
    </row>
    <row r="154" spans="1:5" s="187" customFormat="1" ht="26.25" customHeight="1">
      <c r="A154" s="199" t="s">
        <v>682</v>
      </c>
      <c r="B154" s="176" t="s">
        <v>683</v>
      </c>
      <c r="C154" s="30">
        <f>C155</f>
        <v>-31998.94</v>
      </c>
      <c r="D154" s="30">
        <f t="shared" ref="D154:E154" si="41">D155</f>
        <v>-40475</v>
      </c>
      <c r="E154" s="30">
        <f t="shared" si="41"/>
        <v>-72473.94</v>
      </c>
    </row>
    <row r="155" spans="1:5" s="187" customFormat="1" ht="56.25" customHeight="1">
      <c r="A155" s="63" t="s">
        <v>684</v>
      </c>
      <c r="B155" s="176" t="s">
        <v>767</v>
      </c>
      <c r="C155" s="30">
        <v>-31998.94</v>
      </c>
      <c r="D155" s="30">
        <v>-40475</v>
      </c>
      <c r="E155" s="175">
        <f>C155+D155</f>
        <v>-72473.94</v>
      </c>
    </row>
    <row r="156" spans="1:5">
      <c r="A156" s="11"/>
      <c r="B156" s="3" t="s">
        <v>203</v>
      </c>
      <c r="C156" s="163">
        <f>C17+C117</f>
        <v>288229812.74000001</v>
      </c>
      <c r="D156" s="219">
        <f>D17+D117</f>
        <v>4064696.92</v>
      </c>
      <c r="E156" s="311">
        <f>E17+E117</f>
        <v>292294509.65999997</v>
      </c>
    </row>
  </sheetData>
  <mergeCells count="34">
    <mergeCell ref="B6:E6"/>
    <mergeCell ref="B7:E7"/>
    <mergeCell ref="B8:E8"/>
    <mergeCell ref="B9:E9"/>
    <mergeCell ref="B10:E10"/>
    <mergeCell ref="B1:E1"/>
    <mergeCell ref="B2:E2"/>
    <mergeCell ref="B3:E3"/>
    <mergeCell ref="B4:E4"/>
    <mergeCell ref="B5:E5"/>
    <mergeCell ref="B27:B28"/>
    <mergeCell ref="C27:C28"/>
    <mergeCell ref="E39:E40"/>
    <mergeCell ref="C31:C32"/>
    <mergeCell ref="D31:D32"/>
    <mergeCell ref="E31:E32"/>
    <mergeCell ref="E27:E28"/>
    <mergeCell ref="E35:E36"/>
    <mergeCell ref="A11:C11"/>
    <mergeCell ref="B31:B32"/>
    <mergeCell ref="A31:A32"/>
    <mergeCell ref="C39:C40"/>
    <mergeCell ref="D27:D28"/>
    <mergeCell ref="D35:D36"/>
    <mergeCell ref="A35:A36"/>
    <mergeCell ref="B35:B36"/>
    <mergeCell ref="C35:C36"/>
    <mergeCell ref="A39:A40"/>
    <mergeCell ref="B39:B40"/>
    <mergeCell ref="D39:D40"/>
    <mergeCell ref="A12:E12"/>
    <mergeCell ref="A13:E13"/>
    <mergeCell ref="B15:E15"/>
    <mergeCell ref="A27:A28"/>
  </mergeCells>
  <pageMargins left="0.51181102362204722" right="0.31496062992125984" top="0.35433070866141736" bottom="0.35433070866141736" header="0" footer="0"/>
  <pageSetup paperSize="9" scale="72" orientation="portrait" r:id="rId1"/>
</worksheet>
</file>

<file path=xl/worksheets/sheet10.xml><?xml version="1.0" encoding="utf-8"?>
<worksheet xmlns="http://schemas.openxmlformats.org/spreadsheetml/2006/main" xmlns:r="http://schemas.openxmlformats.org/officeDocument/2006/relationships">
  <dimension ref="A1:J28"/>
  <sheetViews>
    <sheetView tabSelected="1" view="pageBreakPreview" topLeftCell="A17" zoomScaleSheetLayoutView="100" workbookViewId="0">
      <selection activeCell="N19" sqref="N19"/>
    </sheetView>
  </sheetViews>
  <sheetFormatPr defaultRowHeight="15"/>
  <cols>
    <col min="1" max="1" width="17" customWidth="1"/>
    <col min="2" max="2" width="10.7109375" customWidth="1"/>
    <col min="3" max="3" width="10.28515625" customWidth="1"/>
    <col min="4" max="4" width="11" customWidth="1"/>
    <col min="5" max="5" width="9.7109375" customWidth="1"/>
    <col min="6" max="6" width="12" customWidth="1"/>
    <col min="7" max="7" width="10.85546875" customWidth="1"/>
    <col min="8" max="8" width="11.85546875" customWidth="1"/>
    <col min="9" max="9" width="11.140625" customWidth="1"/>
    <col min="10" max="10" width="10.5703125" bestFit="1" customWidth="1"/>
  </cols>
  <sheetData>
    <row r="1" spans="1:9" s="152" customFormat="1" ht="15.75" customHeight="1">
      <c r="F1" s="341" t="s">
        <v>854</v>
      </c>
      <c r="G1" s="341"/>
      <c r="H1" s="341"/>
      <c r="I1" s="341"/>
    </row>
    <row r="2" spans="1:9" s="152" customFormat="1" ht="15.75" customHeight="1">
      <c r="F2" s="341" t="s">
        <v>239</v>
      </c>
      <c r="G2" s="341"/>
      <c r="H2" s="341"/>
      <c r="I2" s="341"/>
    </row>
    <row r="3" spans="1:9" s="152" customFormat="1" ht="15.75" customHeight="1">
      <c r="F3" s="341" t="s">
        <v>240</v>
      </c>
      <c r="G3" s="341"/>
      <c r="H3" s="341"/>
      <c r="I3" s="341"/>
    </row>
    <row r="4" spans="1:9" s="152" customFormat="1" ht="15.75" customHeight="1">
      <c r="F4" s="341" t="s">
        <v>241</v>
      </c>
      <c r="G4" s="341"/>
      <c r="H4" s="341"/>
      <c r="I4" s="341"/>
    </row>
    <row r="5" spans="1:9" s="152" customFormat="1" ht="15.75" customHeight="1">
      <c r="F5" s="341" t="s">
        <v>866</v>
      </c>
      <c r="G5" s="341"/>
      <c r="H5" s="341"/>
      <c r="I5" s="341"/>
    </row>
    <row r="6" spans="1:9" ht="15.75" customHeight="1">
      <c r="F6" s="341" t="s">
        <v>469</v>
      </c>
      <c r="G6" s="341"/>
      <c r="H6" s="341"/>
      <c r="I6" s="341"/>
    </row>
    <row r="7" spans="1:9" ht="15" customHeight="1">
      <c r="F7" s="341" t="s">
        <v>239</v>
      </c>
      <c r="G7" s="341"/>
      <c r="H7" s="341"/>
      <c r="I7" s="341"/>
    </row>
    <row r="8" spans="1:9" ht="15" customHeight="1">
      <c r="F8" s="341" t="s">
        <v>240</v>
      </c>
      <c r="G8" s="341"/>
      <c r="H8" s="341"/>
      <c r="I8" s="341"/>
    </row>
    <row r="9" spans="1:9" ht="15" customHeight="1">
      <c r="F9" s="341" t="s">
        <v>241</v>
      </c>
      <c r="G9" s="341"/>
      <c r="H9" s="341"/>
      <c r="I9" s="341"/>
    </row>
    <row r="10" spans="1:9" ht="15" customHeight="1">
      <c r="F10" s="341" t="s">
        <v>651</v>
      </c>
      <c r="G10" s="341"/>
      <c r="H10" s="341"/>
      <c r="I10" s="341"/>
    </row>
    <row r="11" spans="1:9" ht="15" customHeight="1">
      <c r="F11" s="52"/>
      <c r="G11" s="52"/>
    </row>
    <row r="12" spans="1:9" ht="15" customHeight="1">
      <c r="A12" s="346" t="s">
        <v>452</v>
      </c>
      <c r="B12" s="346"/>
      <c r="C12" s="346"/>
      <c r="D12" s="346"/>
      <c r="E12" s="346"/>
      <c r="F12" s="346"/>
      <c r="G12" s="346"/>
    </row>
    <row r="13" spans="1:9" ht="15" customHeight="1">
      <c r="A13" s="346" t="s">
        <v>453</v>
      </c>
      <c r="B13" s="346"/>
      <c r="C13" s="346"/>
      <c r="D13" s="346"/>
      <c r="E13" s="346"/>
      <c r="F13" s="346"/>
      <c r="G13" s="346"/>
    </row>
    <row r="14" spans="1:9" ht="15" customHeight="1">
      <c r="A14" s="346" t="s">
        <v>632</v>
      </c>
      <c r="B14" s="346"/>
      <c r="C14" s="346"/>
      <c r="D14" s="346"/>
      <c r="E14" s="346"/>
      <c r="F14" s="346"/>
      <c r="G14" s="346"/>
    </row>
    <row r="17" spans="1:10">
      <c r="A17" s="522" t="s">
        <v>454</v>
      </c>
      <c r="B17" s="524" t="s">
        <v>335</v>
      </c>
      <c r="C17" s="525"/>
      <c r="D17" s="525"/>
      <c r="E17" s="525"/>
      <c r="F17" s="525"/>
      <c r="G17" s="525"/>
      <c r="H17" s="525"/>
      <c r="I17" s="526"/>
    </row>
    <row r="18" spans="1:10" ht="246" customHeight="1">
      <c r="A18" s="523"/>
      <c r="B18" s="6" t="s">
        <v>455</v>
      </c>
      <c r="C18" s="6" t="s">
        <v>456</v>
      </c>
      <c r="D18" s="6" t="s">
        <v>457</v>
      </c>
      <c r="E18" s="6" t="s">
        <v>458</v>
      </c>
      <c r="F18" s="119" t="s">
        <v>459</v>
      </c>
      <c r="G18" s="6" t="s">
        <v>663</v>
      </c>
      <c r="H18" s="54" t="s">
        <v>460</v>
      </c>
      <c r="I18" s="6" t="s">
        <v>716</v>
      </c>
    </row>
    <row r="19" spans="1:10" ht="43.5" customHeight="1">
      <c r="A19" s="55" t="s">
        <v>461</v>
      </c>
      <c r="B19" s="56">
        <v>112670</v>
      </c>
      <c r="C19" s="4">
        <v>689511</v>
      </c>
      <c r="D19" s="4">
        <v>1104483</v>
      </c>
      <c r="E19" s="4">
        <v>126316</v>
      </c>
      <c r="F19" s="4">
        <v>124556</v>
      </c>
      <c r="G19" s="4">
        <v>331260</v>
      </c>
      <c r="H19" s="57"/>
      <c r="I19" s="56"/>
    </row>
    <row r="20" spans="1:10" ht="44.25" customHeight="1">
      <c r="A20" s="58" t="s">
        <v>462</v>
      </c>
      <c r="B20" s="56">
        <v>61172</v>
      </c>
      <c r="C20" s="4">
        <v>845519</v>
      </c>
      <c r="D20" s="4">
        <v>327196</v>
      </c>
      <c r="E20" s="4">
        <v>126316</v>
      </c>
      <c r="F20" s="4">
        <v>171633</v>
      </c>
      <c r="G20" s="4">
        <v>351650</v>
      </c>
      <c r="H20" s="56">
        <v>140207</v>
      </c>
      <c r="I20" s="56">
        <v>300000</v>
      </c>
    </row>
    <row r="21" spans="1:10" ht="45" customHeight="1">
      <c r="A21" s="58" t="s">
        <v>463</v>
      </c>
      <c r="B21" s="56">
        <v>114101</v>
      </c>
      <c r="C21" s="4">
        <v>1261553</v>
      </c>
      <c r="D21" s="4">
        <v>973055</v>
      </c>
      <c r="E21" s="4">
        <v>221052</v>
      </c>
      <c r="F21" s="53" t="s">
        <v>464</v>
      </c>
      <c r="G21" s="4">
        <v>350800</v>
      </c>
      <c r="H21" s="56">
        <v>98200</v>
      </c>
      <c r="I21" s="56">
        <v>300000</v>
      </c>
    </row>
    <row r="22" spans="1:10" ht="43.5" customHeight="1">
      <c r="A22" s="58" t="s">
        <v>465</v>
      </c>
      <c r="B22" s="56">
        <v>76907</v>
      </c>
      <c r="C22" s="4">
        <v>259555</v>
      </c>
      <c r="D22" s="4">
        <v>0</v>
      </c>
      <c r="E22" s="4">
        <v>0</v>
      </c>
      <c r="F22" s="53" t="s">
        <v>466</v>
      </c>
      <c r="G22" s="59">
        <v>74290</v>
      </c>
      <c r="H22" s="57"/>
      <c r="I22" s="56">
        <v>693900</v>
      </c>
    </row>
    <row r="23" spans="1:10" ht="44.25" customHeight="1">
      <c r="A23" s="58" t="s">
        <v>467</v>
      </c>
      <c r="B23" s="56">
        <v>135150</v>
      </c>
      <c r="C23" s="4">
        <v>1432073</v>
      </c>
      <c r="D23" s="4">
        <v>716646</v>
      </c>
      <c r="E23" s="4">
        <v>126316</v>
      </c>
      <c r="F23" s="4">
        <v>198889</v>
      </c>
      <c r="G23" s="4">
        <v>291200</v>
      </c>
      <c r="H23" s="57"/>
      <c r="I23" s="56"/>
    </row>
    <row r="24" spans="1:10" s="187" customFormat="1" ht="44.25" customHeight="1">
      <c r="A24" s="202" t="s">
        <v>715</v>
      </c>
      <c r="B24" s="56"/>
      <c r="C24" s="194"/>
      <c r="D24" s="194"/>
      <c r="E24" s="194"/>
      <c r="F24" s="194"/>
      <c r="G24" s="194"/>
      <c r="H24" s="57"/>
      <c r="I24" s="56">
        <v>450000</v>
      </c>
    </row>
    <row r="25" spans="1:10">
      <c r="A25" s="60" t="s">
        <v>468</v>
      </c>
      <c r="B25" s="61">
        <f t="shared" ref="B25:H25" si="0">B19+B20+B21+B22+B23+B24</f>
        <v>500000</v>
      </c>
      <c r="C25" s="61">
        <f t="shared" si="0"/>
        <v>4488211</v>
      </c>
      <c r="D25" s="61">
        <f t="shared" si="0"/>
        <v>3121380</v>
      </c>
      <c r="E25" s="61">
        <f t="shared" si="0"/>
        <v>600000</v>
      </c>
      <c r="F25" s="61">
        <f t="shared" si="0"/>
        <v>887900</v>
      </c>
      <c r="G25" s="61">
        <f t="shared" si="0"/>
        <v>1399200</v>
      </c>
      <c r="H25" s="61">
        <f t="shared" si="0"/>
        <v>238407</v>
      </c>
      <c r="I25" s="61">
        <f>I19+I20+I21+I22+I23+I24</f>
        <v>1743900</v>
      </c>
      <c r="J25" s="223"/>
    </row>
    <row r="28" spans="1:10">
      <c r="B28" s="62"/>
    </row>
  </sheetData>
  <mergeCells count="15">
    <mergeCell ref="F1:I1"/>
    <mergeCell ref="F2:I2"/>
    <mergeCell ref="F3:I3"/>
    <mergeCell ref="F4:I4"/>
    <mergeCell ref="F5:I5"/>
    <mergeCell ref="A14:G14"/>
    <mergeCell ref="A17:A18"/>
    <mergeCell ref="A12:G12"/>
    <mergeCell ref="A13:G13"/>
    <mergeCell ref="B17:I17"/>
    <mergeCell ref="F6:I6"/>
    <mergeCell ref="F7:I7"/>
    <mergeCell ref="F8:I8"/>
    <mergeCell ref="F9:I9"/>
    <mergeCell ref="F10:I10"/>
  </mergeCell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dimension ref="A1:D128"/>
  <sheetViews>
    <sheetView view="pageBreakPreview" topLeftCell="A118" zoomScaleSheetLayoutView="100" workbookViewId="0">
      <selection activeCell="I126" sqref="I126"/>
    </sheetView>
  </sheetViews>
  <sheetFormatPr defaultRowHeight="15"/>
  <cols>
    <col min="1" max="1" width="24.140625" style="239" customWidth="1"/>
    <col min="2" max="2" width="56.42578125" style="239" customWidth="1"/>
    <col min="3" max="3" width="15.42578125" style="239" customWidth="1"/>
    <col min="4" max="4" width="15" style="239" customWidth="1"/>
    <col min="5" max="16384" width="9.140625" style="239"/>
  </cols>
  <sheetData>
    <row r="1" spans="1:4" ht="15.75">
      <c r="B1" s="341" t="s">
        <v>138</v>
      </c>
      <c r="C1" s="341"/>
      <c r="D1" s="341"/>
    </row>
    <row r="2" spans="1:4" ht="15.75">
      <c r="B2" s="341" t="s">
        <v>0</v>
      </c>
      <c r="C2" s="341"/>
      <c r="D2" s="341"/>
    </row>
    <row r="3" spans="1:4" ht="15.75">
      <c r="B3" s="342" t="s">
        <v>143</v>
      </c>
      <c r="C3" s="342"/>
      <c r="D3" s="342"/>
    </row>
    <row r="4" spans="1:4" ht="15.75">
      <c r="B4" s="341" t="s">
        <v>2</v>
      </c>
      <c r="C4" s="341"/>
      <c r="D4" s="341"/>
    </row>
    <row r="5" spans="1:4" ht="15.75">
      <c r="B5" s="341" t="s">
        <v>866</v>
      </c>
      <c r="C5" s="341"/>
      <c r="D5" s="341"/>
    </row>
    <row r="6" spans="1:4" ht="15.75" customHeight="1">
      <c r="A6" s="251"/>
      <c r="B6" s="341" t="s">
        <v>242</v>
      </c>
      <c r="C6" s="341"/>
      <c r="D6" s="341"/>
    </row>
    <row r="7" spans="1:4" ht="15.75" customHeight="1">
      <c r="A7" s="251"/>
      <c r="B7" s="341" t="s">
        <v>0</v>
      </c>
      <c r="C7" s="341"/>
      <c r="D7" s="341"/>
    </row>
    <row r="8" spans="1:4" ht="15.75" customHeight="1">
      <c r="A8" s="251"/>
      <c r="B8" s="342" t="s">
        <v>143</v>
      </c>
      <c r="C8" s="342"/>
      <c r="D8" s="342"/>
    </row>
    <row r="9" spans="1:4" ht="15.75" customHeight="1">
      <c r="A9" s="251"/>
      <c r="B9" s="341" t="s">
        <v>2</v>
      </c>
      <c r="C9" s="341"/>
      <c r="D9" s="341"/>
    </row>
    <row r="10" spans="1:4" ht="15.75" customHeight="1">
      <c r="A10" s="251"/>
      <c r="B10" s="341" t="s">
        <v>651</v>
      </c>
      <c r="C10" s="341"/>
      <c r="D10" s="341"/>
    </row>
    <row r="11" spans="1:4" ht="15.75">
      <c r="A11" s="346"/>
      <c r="B11" s="347"/>
      <c r="C11" s="347"/>
      <c r="D11" s="347"/>
    </row>
    <row r="12" spans="1:4">
      <c r="A12" s="344" t="s">
        <v>144</v>
      </c>
      <c r="B12" s="344"/>
      <c r="C12" s="344"/>
      <c r="D12" s="344"/>
    </row>
    <row r="13" spans="1:4" ht="37.5" customHeight="1">
      <c r="A13" s="345" t="s">
        <v>794</v>
      </c>
      <c r="B13" s="345"/>
      <c r="C13" s="345"/>
      <c r="D13" s="345"/>
    </row>
    <row r="14" spans="1:4" ht="15.75">
      <c r="A14" s="251"/>
      <c r="B14" s="251"/>
      <c r="C14" s="251"/>
      <c r="D14" s="251"/>
    </row>
    <row r="15" spans="1:4" ht="20.25" customHeight="1">
      <c r="A15" s="251"/>
      <c r="B15" s="336" t="s">
        <v>246</v>
      </c>
      <c r="C15" s="336"/>
      <c r="D15" s="336"/>
    </row>
    <row r="16" spans="1:4" ht="26.25" customHeight="1">
      <c r="A16" s="343" t="s">
        <v>145</v>
      </c>
      <c r="B16" s="343" t="s">
        <v>3</v>
      </c>
      <c r="C16" s="338" t="s">
        <v>795</v>
      </c>
      <c r="D16" s="339"/>
    </row>
    <row r="17" spans="1:4" ht="21.75" customHeight="1">
      <c r="A17" s="343"/>
      <c r="B17" s="343"/>
      <c r="C17" s="306" t="s">
        <v>418</v>
      </c>
      <c r="D17" s="306" t="s">
        <v>701</v>
      </c>
    </row>
    <row r="18" spans="1:4">
      <c r="A18" s="10" t="s">
        <v>146</v>
      </c>
      <c r="B18" s="3" t="s">
        <v>147</v>
      </c>
      <c r="C18" s="311">
        <f>C19+C25+C39+C49+C55+C68+C73+C78+C95+C52+C62</f>
        <v>65947117.989999995</v>
      </c>
      <c r="D18" s="311">
        <f>D19+D25+D39+D49+D55+D68+D73+D78+D95+D52+D62</f>
        <v>67743838.469999999</v>
      </c>
    </row>
    <row r="19" spans="1:4">
      <c r="A19" s="10" t="s">
        <v>148</v>
      </c>
      <c r="B19" s="3" t="s">
        <v>149</v>
      </c>
      <c r="C19" s="311">
        <f>C20</f>
        <v>42063500</v>
      </c>
      <c r="D19" s="311">
        <f>D20</f>
        <v>43123500</v>
      </c>
    </row>
    <row r="20" spans="1:4" ht="14.25" customHeight="1">
      <c r="A20" s="235" t="s">
        <v>150</v>
      </c>
      <c r="B20" s="233" t="s">
        <v>151</v>
      </c>
      <c r="C20" s="304">
        <f>C21+C22+C23+C24</f>
        <v>42063500</v>
      </c>
      <c r="D20" s="304">
        <f>D21+D22+D23+D24</f>
        <v>43123500</v>
      </c>
    </row>
    <row r="21" spans="1:4" ht="63" customHeight="1">
      <c r="A21" s="25" t="s">
        <v>264</v>
      </c>
      <c r="B21" s="28" t="s">
        <v>152</v>
      </c>
      <c r="C21" s="175">
        <v>40880000</v>
      </c>
      <c r="D21" s="175">
        <v>41940000</v>
      </c>
    </row>
    <row r="22" spans="1:4" ht="95.25" customHeight="1">
      <c r="A22" s="25" t="s">
        <v>265</v>
      </c>
      <c r="B22" s="28" t="s">
        <v>261</v>
      </c>
      <c r="C22" s="175">
        <v>93500</v>
      </c>
      <c r="D22" s="175">
        <v>93500</v>
      </c>
    </row>
    <row r="23" spans="1:4" ht="41.25" customHeight="1">
      <c r="A23" s="25" t="s">
        <v>266</v>
      </c>
      <c r="B23" s="28" t="s">
        <v>262</v>
      </c>
      <c r="C23" s="175">
        <v>590000</v>
      </c>
      <c r="D23" s="175">
        <v>590000</v>
      </c>
    </row>
    <row r="24" spans="1:4" ht="75" customHeight="1">
      <c r="A24" s="25" t="s">
        <v>267</v>
      </c>
      <c r="B24" s="28" t="s">
        <v>263</v>
      </c>
      <c r="C24" s="175">
        <v>500000</v>
      </c>
      <c r="D24" s="175">
        <v>500000</v>
      </c>
    </row>
    <row r="25" spans="1:4" ht="30" customHeight="1">
      <c r="A25" s="10" t="s">
        <v>153</v>
      </c>
      <c r="B25" s="3" t="s">
        <v>154</v>
      </c>
      <c r="C25" s="311">
        <f>C26</f>
        <v>8054270</v>
      </c>
      <c r="D25" s="311">
        <f>D26</f>
        <v>8624140</v>
      </c>
    </row>
    <row r="26" spans="1:4" ht="27.75" customHeight="1">
      <c r="A26" s="25" t="s">
        <v>269</v>
      </c>
      <c r="B26" s="28" t="s">
        <v>268</v>
      </c>
      <c r="C26" s="304">
        <f>C28+C31+C34+C37</f>
        <v>8054270</v>
      </c>
      <c r="D26" s="304">
        <f>D28+D31+D34+D37</f>
        <v>8624140</v>
      </c>
    </row>
    <row r="27" spans="1:4" ht="54.75" customHeight="1">
      <c r="A27" s="38" t="s">
        <v>309</v>
      </c>
      <c r="B27" s="39" t="s">
        <v>310</v>
      </c>
      <c r="C27" s="304">
        <f>C28</f>
        <v>3842550</v>
      </c>
      <c r="D27" s="304">
        <f>D28</f>
        <v>4124540</v>
      </c>
    </row>
    <row r="28" spans="1:4" ht="72" customHeight="1">
      <c r="A28" s="333" t="s">
        <v>870</v>
      </c>
      <c r="B28" s="321" t="s">
        <v>796</v>
      </c>
      <c r="C28" s="335">
        <v>3842550</v>
      </c>
      <c r="D28" s="335">
        <v>4124540</v>
      </c>
    </row>
    <row r="29" spans="1:4" ht="21" customHeight="1">
      <c r="A29" s="333"/>
      <c r="B29" s="321"/>
      <c r="C29" s="335"/>
      <c r="D29" s="335"/>
    </row>
    <row r="30" spans="1:4" ht="72" customHeight="1">
      <c r="A30" s="252" t="s">
        <v>311</v>
      </c>
      <c r="B30" s="40" t="s">
        <v>312</v>
      </c>
      <c r="C30" s="304">
        <f>C31</f>
        <v>26250</v>
      </c>
      <c r="D30" s="304">
        <f>D31</f>
        <v>27440</v>
      </c>
    </row>
    <row r="31" spans="1:4" ht="89.25" customHeight="1">
      <c r="A31" s="322" t="s">
        <v>871</v>
      </c>
      <c r="B31" s="321" t="s">
        <v>592</v>
      </c>
      <c r="C31" s="307">
        <v>26250</v>
      </c>
      <c r="D31" s="307">
        <v>27440</v>
      </c>
    </row>
    <row r="32" spans="1:4" ht="0.75" hidden="1" customHeight="1" thickBot="1">
      <c r="A32" s="322"/>
      <c r="B32" s="321"/>
      <c r="C32" s="307"/>
      <c r="D32" s="307"/>
    </row>
    <row r="33" spans="1:4" ht="54" customHeight="1">
      <c r="A33" s="252" t="s">
        <v>313</v>
      </c>
      <c r="B33" s="40" t="s">
        <v>314</v>
      </c>
      <c r="C33" s="307">
        <f>C34</f>
        <v>4688700</v>
      </c>
      <c r="D33" s="307">
        <f>D34</f>
        <v>4980070</v>
      </c>
    </row>
    <row r="34" spans="1:4" ht="27.75" customHeight="1">
      <c r="A34" s="322" t="s">
        <v>873</v>
      </c>
      <c r="B34" s="321" t="s">
        <v>593</v>
      </c>
      <c r="C34" s="340">
        <v>4688700</v>
      </c>
      <c r="D34" s="340">
        <v>4980070</v>
      </c>
    </row>
    <row r="35" spans="1:4" ht="63" customHeight="1">
      <c r="A35" s="322"/>
      <c r="B35" s="321"/>
      <c r="C35" s="340"/>
      <c r="D35" s="340"/>
    </row>
    <row r="36" spans="1:4" ht="54" customHeight="1">
      <c r="A36" s="252" t="s">
        <v>315</v>
      </c>
      <c r="B36" s="40" t="s">
        <v>316</v>
      </c>
      <c r="C36" s="307">
        <f>C37</f>
        <v>-503230</v>
      </c>
      <c r="D36" s="307">
        <f>D37</f>
        <v>-507910</v>
      </c>
    </row>
    <row r="37" spans="1:4" ht="16.5" customHeight="1">
      <c r="A37" s="322" t="s">
        <v>875</v>
      </c>
      <c r="B37" s="321" t="s">
        <v>594</v>
      </c>
      <c r="C37" s="340">
        <v>-503230</v>
      </c>
      <c r="D37" s="340">
        <v>-507910</v>
      </c>
    </row>
    <row r="38" spans="1:4" ht="77.25" customHeight="1">
      <c r="A38" s="322"/>
      <c r="B38" s="321"/>
      <c r="C38" s="340"/>
      <c r="D38" s="340"/>
    </row>
    <row r="39" spans="1:4" ht="15.75" customHeight="1">
      <c r="A39" s="10" t="s">
        <v>155</v>
      </c>
      <c r="B39" s="48" t="s">
        <v>156</v>
      </c>
      <c r="C39" s="311">
        <f>C45+C47+C43+C40</f>
        <v>3117000</v>
      </c>
      <c r="D39" s="311">
        <f>D45+D47+D43+D40</f>
        <v>3117000</v>
      </c>
    </row>
    <row r="40" spans="1:4" ht="29.25" customHeight="1">
      <c r="A40" s="25" t="s">
        <v>445</v>
      </c>
      <c r="B40" s="253" t="s">
        <v>444</v>
      </c>
      <c r="C40" s="175">
        <f>C41+C42</f>
        <v>1560000</v>
      </c>
      <c r="D40" s="175">
        <f>D41+D42</f>
        <v>1560000</v>
      </c>
    </row>
    <row r="41" spans="1:4" ht="31.5" customHeight="1">
      <c r="A41" s="49" t="s">
        <v>443</v>
      </c>
      <c r="B41" s="253" t="s">
        <v>413</v>
      </c>
      <c r="C41" s="175">
        <v>800000</v>
      </c>
      <c r="D41" s="175">
        <v>800000</v>
      </c>
    </row>
    <row r="42" spans="1:4" ht="52.5" customHeight="1">
      <c r="A42" s="49" t="s">
        <v>548</v>
      </c>
      <c r="B42" s="20" t="s">
        <v>550</v>
      </c>
      <c r="C42" s="175">
        <v>760000</v>
      </c>
      <c r="D42" s="175">
        <v>760000</v>
      </c>
    </row>
    <row r="43" spans="1:4" ht="27.75" customHeight="1">
      <c r="A43" s="25" t="s">
        <v>275</v>
      </c>
      <c r="B43" s="28" t="s">
        <v>157</v>
      </c>
      <c r="C43" s="304">
        <f>C44</f>
        <v>7000</v>
      </c>
      <c r="D43" s="304">
        <f>D44</f>
        <v>7000</v>
      </c>
    </row>
    <row r="44" spans="1:4" ht="28.5" customHeight="1">
      <c r="A44" s="25" t="s">
        <v>236</v>
      </c>
      <c r="B44" s="28" t="s">
        <v>157</v>
      </c>
      <c r="C44" s="304">
        <v>7000</v>
      </c>
      <c r="D44" s="304">
        <v>7000</v>
      </c>
    </row>
    <row r="45" spans="1:4" ht="17.25" customHeight="1">
      <c r="A45" s="26" t="s">
        <v>276</v>
      </c>
      <c r="B45" s="233" t="s">
        <v>158</v>
      </c>
      <c r="C45" s="304">
        <f>C46</f>
        <v>750000</v>
      </c>
      <c r="D45" s="304">
        <f>D46</f>
        <v>750000</v>
      </c>
    </row>
    <row r="46" spans="1:4" ht="19.5" customHeight="1">
      <c r="A46" s="26" t="s">
        <v>238</v>
      </c>
      <c r="B46" s="233" t="s">
        <v>158</v>
      </c>
      <c r="C46" s="175">
        <v>750000</v>
      </c>
      <c r="D46" s="175">
        <v>750000</v>
      </c>
    </row>
    <row r="47" spans="1:4" ht="25.5" customHeight="1">
      <c r="A47" s="25" t="s">
        <v>278</v>
      </c>
      <c r="B47" s="28" t="s">
        <v>277</v>
      </c>
      <c r="C47" s="304">
        <f>C48</f>
        <v>800000</v>
      </c>
      <c r="D47" s="304">
        <f>D48</f>
        <v>800000</v>
      </c>
    </row>
    <row r="48" spans="1:4" ht="28.5" customHeight="1">
      <c r="A48" s="25" t="s">
        <v>237</v>
      </c>
      <c r="B48" s="28" t="s">
        <v>294</v>
      </c>
      <c r="C48" s="175">
        <v>800000</v>
      </c>
      <c r="D48" s="175">
        <v>800000</v>
      </c>
    </row>
    <row r="49" spans="1:4" ht="31.5" customHeight="1">
      <c r="A49" s="10" t="s">
        <v>159</v>
      </c>
      <c r="B49" s="3" t="s">
        <v>160</v>
      </c>
      <c r="C49" s="311">
        <f t="shared" ref="C49:D50" si="0">C50</f>
        <v>1000000</v>
      </c>
      <c r="D49" s="311">
        <f t="shared" si="0"/>
        <v>1050000</v>
      </c>
    </row>
    <row r="50" spans="1:4" ht="21.75" customHeight="1">
      <c r="A50" s="235" t="s">
        <v>161</v>
      </c>
      <c r="B50" s="23" t="s">
        <v>162</v>
      </c>
      <c r="C50" s="304">
        <f t="shared" si="0"/>
        <v>1000000</v>
      </c>
      <c r="D50" s="304">
        <f t="shared" si="0"/>
        <v>1050000</v>
      </c>
    </row>
    <row r="51" spans="1:4" ht="20.25" customHeight="1">
      <c r="A51" s="232" t="s">
        <v>163</v>
      </c>
      <c r="B51" s="23" t="s">
        <v>164</v>
      </c>
      <c r="C51" s="175">
        <v>1000000</v>
      </c>
      <c r="D51" s="175">
        <v>1050000</v>
      </c>
    </row>
    <row r="52" spans="1:4" ht="15.75" customHeight="1">
      <c r="A52" s="36" t="s">
        <v>317</v>
      </c>
      <c r="B52" s="48" t="s">
        <v>318</v>
      </c>
      <c r="C52" s="179">
        <f>C53</f>
        <v>190000</v>
      </c>
      <c r="D52" s="179">
        <f>D53</f>
        <v>200000</v>
      </c>
    </row>
    <row r="53" spans="1:4" ht="28.5" customHeight="1">
      <c r="A53" s="232" t="s">
        <v>319</v>
      </c>
      <c r="B53" s="23" t="s">
        <v>320</v>
      </c>
      <c r="C53" s="175">
        <f>C54</f>
        <v>190000</v>
      </c>
      <c r="D53" s="175">
        <f>D54</f>
        <v>200000</v>
      </c>
    </row>
    <row r="54" spans="1:4" ht="41.25" customHeight="1">
      <c r="A54" s="232" t="s">
        <v>321</v>
      </c>
      <c r="B54" s="23" t="s">
        <v>322</v>
      </c>
      <c r="C54" s="175">
        <v>190000</v>
      </c>
      <c r="D54" s="175">
        <v>200000</v>
      </c>
    </row>
    <row r="55" spans="1:4" ht="27" customHeight="1">
      <c r="A55" s="10" t="s">
        <v>165</v>
      </c>
      <c r="B55" s="3" t="s">
        <v>166</v>
      </c>
      <c r="C55" s="311">
        <f>C56</f>
        <v>5737243.5199999996</v>
      </c>
      <c r="D55" s="311">
        <f>D56</f>
        <v>5393984</v>
      </c>
    </row>
    <row r="56" spans="1:4" ht="50.25" customHeight="1">
      <c r="A56" s="25" t="s">
        <v>279</v>
      </c>
      <c r="B56" s="28" t="s">
        <v>167</v>
      </c>
      <c r="C56" s="304">
        <f>C57+C60</f>
        <v>5737243.5199999996</v>
      </c>
      <c r="D56" s="304">
        <f>D57+D60</f>
        <v>5393984</v>
      </c>
    </row>
    <row r="57" spans="1:4" ht="50.25" customHeight="1">
      <c r="A57" s="235" t="s">
        <v>168</v>
      </c>
      <c r="B57" s="28" t="s">
        <v>169</v>
      </c>
      <c r="C57" s="304">
        <f>C58+C59</f>
        <v>5448668</v>
      </c>
      <c r="D57" s="304">
        <f>D58+D59</f>
        <v>5263832</v>
      </c>
    </row>
    <row r="58" spans="1:4" ht="78.75" customHeight="1">
      <c r="A58" s="232" t="s">
        <v>244</v>
      </c>
      <c r="B58" s="28" t="s">
        <v>280</v>
      </c>
      <c r="C58" s="175">
        <v>4906077</v>
      </c>
      <c r="D58" s="175">
        <v>4721557</v>
      </c>
    </row>
    <row r="59" spans="1:4" ht="63" customHeight="1">
      <c r="A59" s="232" t="s">
        <v>170</v>
      </c>
      <c r="B59" s="28" t="s">
        <v>281</v>
      </c>
      <c r="C59" s="175">
        <v>542591</v>
      </c>
      <c r="D59" s="175">
        <v>542275</v>
      </c>
    </row>
    <row r="60" spans="1:4" ht="66.75" customHeight="1">
      <c r="A60" s="25" t="s">
        <v>797</v>
      </c>
      <c r="B60" s="28" t="s">
        <v>447</v>
      </c>
      <c r="C60" s="304">
        <f>C61</f>
        <v>288575.52</v>
      </c>
      <c r="D60" s="304">
        <f>D61</f>
        <v>130152</v>
      </c>
    </row>
    <row r="61" spans="1:4" ht="51" customHeight="1">
      <c r="A61" s="25" t="s">
        <v>798</v>
      </c>
      <c r="B61" s="28" t="s">
        <v>171</v>
      </c>
      <c r="C61" s="175">
        <v>288575.52</v>
      </c>
      <c r="D61" s="175">
        <v>130152</v>
      </c>
    </row>
    <row r="62" spans="1:4" ht="25.5">
      <c r="A62" s="10" t="s">
        <v>419</v>
      </c>
      <c r="B62" s="48" t="s">
        <v>420</v>
      </c>
      <c r="C62" s="179">
        <f>C63</f>
        <v>831310</v>
      </c>
      <c r="D62" s="179">
        <f>D63</f>
        <v>897820</v>
      </c>
    </row>
    <row r="63" spans="1:4">
      <c r="A63" s="235" t="s">
        <v>421</v>
      </c>
      <c r="B63" s="23" t="s">
        <v>422</v>
      </c>
      <c r="C63" s="175">
        <f>C64+C65+C66+C67</f>
        <v>831310</v>
      </c>
      <c r="D63" s="175">
        <f>D64+D65+D66+D67</f>
        <v>897820</v>
      </c>
    </row>
    <row r="64" spans="1:4" ht="26.25">
      <c r="A64" s="232" t="s">
        <v>423</v>
      </c>
      <c r="B64" s="233" t="s">
        <v>424</v>
      </c>
      <c r="C64" s="175">
        <v>17800</v>
      </c>
      <c r="D64" s="175">
        <v>19220</v>
      </c>
    </row>
    <row r="65" spans="1:4">
      <c r="A65" s="232" t="s">
        <v>425</v>
      </c>
      <c r="B65" s="233" t="s">
        <v>426</v>
      </c>
      <c r="C65" s="175">
        <v>2190</v>
      </c>
      <c r="D65" s="175">
        <v>2370</v>
      </c>
    </row>
    <row r="66" spans="1:4">
      <c r="A66" s="232" t="s">
        <v>427</v>
      </c>
      <c r="B66" s="233" t="s">
        <v>428</v>
      </c>
      <c r="C66" s="175">
        <v>694890</v>
      </c>
      <c r="D66" s="175">
        <v>750490</v>
      </c>
    </row>
    <row r="67" spans="1:4">
      <c r="A67" s="232" t="s">
        <v>429</v>
      </c>
      <c r="B67" s="233" t="s">
        <v>430</v>
      </c>
      <c r="C67" s="175">
        <v>116430</v>
      </c>
      <c r="D67" s="175">
        <v>125740</v>
      </c>
    </row>
    <row r="68" spans="1:4" ht="27" customHeight="1">
      <c r="A68" s="10" t="s">
        <v>172</v>
      </c>
      <c r="B68" s="3" t="s">
        <v>256</v>
      </c>
      <c r="C68" s="311">
        <f t="shared" ref="C68:D69" si="1">C69</f>
        <v>2382401</v>
      </c>
      <c r="D68" s="311">
        <f t="shared" si="1"/>
        <v>2382401</v>
      </c>
    </row>
    <row r="69" spans="1:4" ht="21" customHeight="1">
      <c r="A69" s="235" t="s">
        <v>173</v>
      </c>
      <c r="B69" s="28" t="s">
        <v>174</v>
      </c>
      <c r="C69" s="304">
        <f t="shared" si="1"/>
        <v>2382401</v>
      </c>
      <c r="D69" s="304">
        <f t="shared" si="1"/>
        <v>2382401</v>
      </c>
    </row>
    <row r="70" spans="1:4" ht="18.75" customHeight="1">
      <c r="A70" s="235" t="s">
        <v>175</v>
      </c>
      <c r="B70" s="28" t="s">
        <v>176</v>
      </c>
      <c r="C70" s="304">
        <f>C71+C72</f>
        <v>2382401</v>
      </c>
      <c r="D70" s="304">
        <f>D71+D72</f>
        <v>2382401</v>
      </c>
    </row>
    <row r="71" spans="1:4" ht="27.75" customHeight="1">
      <c r="A71" s="232" t="s">
        <v>177</v>
      </c>
      <c r="B71" s="28" t="s">
        <v>178</v>
      </c>
      <c r="C71" s="175">
        <v>15000</v>
      </c>
      <c r="D71" s="175">
        <v>15000</v>
      </c>
    </row>
    <row r="72" spans="1:4" ht="25.5" customHeight="1">
      <c r="A72" s="232" t="s">
        <v>179</v>
      </c>
      <c r="B72" s="233" t="s">
        <v>178</v>
      </c>
      <c r="C72" s="175">
        <v>2367401</v>
      </c>
      <c r="D72" s="175">
        <v>2367401</v>
      </c>
    </row>
    <row r="73" spans="1:4" ht="27.75" customHeight="1">
      <c r="A73" s="10" t="s">
        <v>180</v>
      </c>
      <c r="B73" s="3" t="s">
        <v>181</v>
      </c>
      <c r="C73" s="311">
        <f>C74</f>
        <v>1964300</v>
      </c>
      <c r="D73" s="311">
        <f>D74</f>
        <v>2347900</v>
      </c>
    </row>
    <row r="74" spans="1:4" ht="27" customHeight="1">
      <c r="A74" s="25" t="s">
        <v>285</v>
      </c>
      <c r="B74" s="28" t="s">
        <v>282</v>
      </c>
      <c r="C74" s="304">
        <f>C75</f>
        <v>1964300</v>
      </c>
      <c r="D74" s="304">
        <f>D75</f>
        <v>2347900</v>
      </c>
    </row>
    <row r="75" spans="1:4" ht="27" customHeight="1">
      <c r="A75" s="25" t="s">
        <v>286</v>
      </c>
      <c r="B75" s="28" t="s">
        <v>182</v>
      </c>
      <c r="C75" s="304">
        <f>C76+C77</f>
        <v>1964300</v>
      </c>
      <c r="D75" s="304">
        <f>D76+D77</f>
        <v>2347900</v>
      </c>
    </row>
    <row r="76" spans="1:4" ht="56.25" customHeight="1">
      <c r="A76" s="25" t="s">
        <v>287</v>
      </c>
      <c r="B76" s="28" t="s">
        <v>283</v>
      </c>
      <c r="C76" s="175">
        <v>1764300</v>
      </c>
      <c r="D76" s="175">
        <v>2111600</v>
      </c>
    </row>
    <row r="77" spans="1:4" ht="40.5" customHeight="1">
      <c r="A77" s="25" t="s">
        <v>288</v>
      </c>
      <c r="B77" s="28" t="s">
        <v>284</v>
      </c>
      <c r="C77" s="175">
        <v>200000</v>
      </c>
      <c r="D77" s="175">
        <v>236300</v>
      </c>
    </row>
    <row r="78" spans="1:4" ht="19.5" customHeight="1">
      <c r="A78" s="10" t="s">
        <v>183</v>
      </c>
      <c r="B78" s="48" t="s">
        <v>184</v>
      </c>
      <c r="C78" s="311">
        <f>C79+C80+C81+C82+C83+C84+C85+C86+C87+C88+C89+C90+C91+C92+C93+C94</f>
        <v>605093.47</v>
      </c>
      <c r="D78" s="311">
        <f>D79+D80+D81+D82+D83+D84+D85+D86+D87+D88+D89+D90+D91+D92+D93+D94</f>
        <v>605093.47</v>
      </c>
    </row>
    <row r="79" spans="1:4" ht="66" customHeight="1">
      <c r="A79" s="232" t="s">
        <v>323</v>
      </c>
      <c r="B79" s="254" t="s">
        <v>324</v>
      </c>
      <c r="C79" s="304">
        <v>3090.57</v>
      </c>
      <c r="D79" s="304">
        <v>3090.57</v>
      </c>
    </row>
    <row r="80" spans="1:4" ht="78" customHeight="1">
      <c r="A80" s="232" t="s">
        <v>814</v>
      </c>
      <c r="B80" s="254" t="s">
        <v>799</v>
      </c>
      <c r="C80" s="304">
        <v>4512.5</v>
      </c>
      <c r="D80" s="304">
        <v>4512.5</v>
      </c>
    </row>
    <row r="81" spans="1:4" ht="66.75" customHeight="1">
      <c r="A81" s="255" t="s">
        <v>325</v>
      </c>
      <c r="B81" s="254" t="s">
        <v>800</v>
      </c>
      <c r="C81" s="304">
        <v>1250</v>
      </c>
      <c r="D81" s="304">
        <v>1250</v>
      </c>
    </row>
    <row r="82" spans="1:4" ht="77.25">
      <c r="A82" s="25" t="s">
        <v>326</v>
      </c>
      <c r="B82" s="256" t="s">
        <v>327</v>
      </c>
      <c r="C82" s="175">
        <v>4840.3999999999996</v>
      </c>
      <c r="D82" s="175">
        <v>4840.3999999999996</v>
      </c>
    </row>
    <row r="83" spans="1:4" ht="90">
      <c r="A83" s="25" t="s">
        <v>815</v>
      </c>
      <c r="B83" s="28" t="s">
        <v>801</v>
      </c>
      <c r="C83" s="175">
        <v>9300</v>
      </c>
      <c r="D83" s="175">
        <v>9300</v>
      </c>
    </row>
    <row r="84" spans="1:4" ht="66.75" customHeight="1">
      <c r="A84" s="84" t="s">
        <v>816</v>
      </c>
      <c r="B84" s="257" t="s">
        <v>324</v>
      </c>
      <c r="C84" s="30">
        <v>5000</v>
      </c>
      <c r="D84" s="30">
        <v>5000</v>
      </c>
    </row>
    <row r="85" spans="1:4" ht="63" customHeight="1">
      <c r="A85" s="84" t="s">
        <v>817</v>
      </c>
      <c r="B85" s="257" t="s">
        <v>799</v>
      </c>
      <c r="C85" s="30">
        <v>41100</v>
      </c>
      <c r="D85" s="30">
        <v>41100</v>
      </c>
    </row>
    <row r="86" spans="1:4" ht="63.75" customHeight="1">
      <c r="A86" s="84" t="s">
        <v>818</v>
      </c>
      <c r="B86" s="257" t="s">
        <v>800</v>
      </c>
      <c r="C86" s="30">
        <v>14950</v>
      </c>
      <c r="D86" s="30">
        <v>14950</v>
      </c>
    </row>
    <row r="87" spans="1:4" ht="64.5" customHeight="1">
      <c r="A87" s="84" t="s">
        <v>540</v>
      </c>
      <c r="B87" s="257" t="s">
        <v>538</v>
      </c>
      <c r="C87" s="30">
        <v>32250</v>
      </c>
      <c r="D87" s="30">
        <v>32250</v>
      </c>
    </row>
    <row r="88" spans="1:4" ht="67.5" customHeight="1">
      <c r="A88" s="84" t="s">
        <v>541</v>
      </c>
      <c r="B88" s="257" t="s">
        <v>539</v>
      </c>
      <c r="C88" s="30">
        <v>25000</v>
      </c>
      <c r="D88" s="30">
        <v>25000</v>
      </c>
    </row>
    <row r="89" spans="1:4" ht="64.5">
      <c r="A89" s="84" t="s">
        <v>819</v>
      </c>
      <c r="B89" s="257" t="s">
        <v>802</v>
      </c>
      <c r="C89" s="30">
        <v>56000</v>
      </c>
      <c r="D89" s="30">
        <v>56000</v>
      </c>
    </row>
    <row r="90" spans="1:4" ht="77.25">
      <c r="A90" s="84" t="s">
        <v>820</v>
      </c>
      <c r="B90" s="257" t="s">
        <v>803</v>
      </c>
      <c r="C90" s="30">
        <v>62600</v>
      </c>
      <c r="D90" s="30">
        <v>62600</v>
      </c>
    </row>
    <row r="91" spans="1:4" ht="90">
      <c r="A91" s="84" t="s">
        <v>542</v>
      </c>
      <c r="B91" s="257" t="s">
        <v>543</v>
      </c>
      <c r="C91" s="30">
        <v>300</v>
      </c>
      <c r="D91" s="30">
        <v>300</v>
      </c>
    </row>
    <row r="92" spans="1:4" ht="64.5">
      <c r="A92" s="84" t="s">
        <v>544</v>
      </c>
      <c r="B92" s="257" t="s">
        <v>545</v>
      </c>
      <c r="C92" s="30">
        <v>13500</v>
      </c>
      <c r="D92" s="30">
        <v>13500</v>
      </c>
    </row>
    <row r="93" spans="1:4" ht="64.5">
      <c r="A93" s="84" t="s">
        <v>546</v>
      </c>
      <c r="B93" s="257" t="s">
        <v>547</v>
      </c>
      <c r="C93" s="30">
        <v>156650</v>
      </c>
      <c r="D93" s="30">
        <v>156650</v>
      </c>
    </row>
    <row r="94" spans="1:4" ht="77.25">
      <c r="A94" s="84" t="s">
        <v>595</v>
      </c>
      <c r="B94" s="257" t="s">
        <v>327</v>
      </c>
      <c r="C94" s="30">
        <v>174750</v>
      </c>
      <c r="D94" s="30">
        <v>174750</v>
      </c>
    </row>
    <row r="95" spans="1:4" ht="25.5" customHeight="1">
      <c r="A95" s="10" t="s">
        <v>185</v>
      </c>
      <c r="B95" s="48" t="s">
        <v>186</v>
      </c>
      <c r="C95" s="311">
        <f t="shared" ref="C95:D96" si="2">C96</f>
        <v>2000</v>
      </c>
      <c r="D95" s="311">
        <f t="shared" si="2"/>
        <v>2000</v>
      </c>
    </row>
    <row r="96" spans="1:4" ht="18" customHeight="1">
      <c r="A96" s="235" t="s">
        <v>187</v>
      </c>
      <c r="B96" s="23" t="s">
        <v>188</v>
      </c>
      <c r="C96" s="304">
        <f t="shared" si="2"/>
        <v>2000</v>
      </c>
      <c r="D96" s="304">
        <f t="shared" si="2"/>
        <v>2000</v>
      </c>
    </row>
    <row r="97" spans="1:4" ht="20.25" customHeight="1">
      <c r="A97" s="232" t="s">
        <v>189</v>
      </c>
      <c r="B97" s="23" t="s">
        <v>190</v>
      </c>
      <c r="C97" s="175">
        <v>2000</v>
      </c>
      <c r="D97" s="175">
        <v>2000</v>
      </c>
    </row>
    <row r="98" spans="1:4" ht="18.75" customHeight="1">
      <c r="A98" s="10" t="s">
        <v>191</v>
      </c>
      <c r="B98" s="3" t="s">
        <v>192</v>
      </c>
      <c r="C98" s="311">
        <f>C99</f>
        <v>190611567.45999998</v>
      </c>
      <c r="D98" s="311">
        <f>D99</f>
        <v>236581861.85000002</v>
      </c>
    </row>
    <row r="99" spans="1:4" ht="29.25" customHeight="1">
      <c r="A99" s="10" t="s">
        <v>193</v>
      </c>
      <c r="B99" s="3" t="s">
        <v>194</v>
      </c>
      <c r="C99" s="311">
        <f>C100+C103+C114+C123</f>
        <v>190611567.45999998</v>
      </c>
      <c r="D99" s="311">
        <f>D100+D103+D114+D123</f>
        <v>236581861.85000002</v>
      </c>
    </row>
    <row r="100" spans="1:4" ht="20.25" customHeight="1">
      <c r="A100" s="10" t="s">
        <v>247</v>
      </c>
      <c r="B100" s="3" t="s">
        <v>229</v>
      </c>
      <c r="C100" s="311">
        <f t="shared" ref="C100:D100" si="3">C101</f>
        <v>90845400</v>
      </c>
      <c r="D100" s="311">
        <f t="shared" si="3"/>
        <v>91226600</v>
      </c>
    </row>
    <row r="101" spans="1:4" ht="24" customHeight="1">
      <c r="A101" s="235" t="s">
        <v>248</v>
      </c>
      <c r="B101" s="233" t="s">
        <v>195</v>
      </c>
      <c r="C101" s="304">
        <f>C102</f>
        <v>90845400</v>
      </c>
      <c r="D101" s="304">
        <f>D102</f>
        <v>91226600</v>
      </c>
    </row>
    <row r="102" spans="1:4" ht="44.25" customHeight="1">
      <c r="A102" s="232" t="s">
        <v>249</v>
      </c>
      <c r="B102" s="233" t="s">
        <v>804</v>
      </c>
      <c r="C102" s="175">
        <v>90845400</v>
      </c>
      <c r="D102" s="175">
        <v>91226600</v>
      </c>
    </row>
    <row r="103" spans="1:4" ht="30" customHeight="1">
      <c r="A103" s="10" t="s">
        <v>252</v>
      </c>
      <c r="B103" s="3" t="s">
        <v>196</v>
      </c>
      <c r="C103" s="311">
        <f>C108+C104+C106+C110+C112</f>
        <v>5323554.1399999997</v>
      </c>
      <c r="D103" s="311">
        <f>D108+D104+D106+D110+D112</f>
        <v>50886731.149999999</v>
      </c>
    </row>
    <row r="104" spans="1:4" ht="47.25" customHeight="1">
      <c r="A104" s="18" t="s">
        <v>414</v>
      </c>
      <c r="B104" s="17" t="s">
        <v>415</v>
      </c>
      <c r="C104" s="30">
        <f>C105</f>
        <v>4304324.5999999996</v>
      </c>
      <c r="D104" s="30">
        <f>D105</f>
        <v>4427172.5599999996</v>
      </c>
    </row>
    <row r="105" spans="1:4" ht="51.75">
      <c r="A105" s="18" t="s">
        <v>416</v>
      </c>
      <c r="B105" s="17" t="s">
        <v>417</v>
      </c>
      <c r="C105" s="30">
        <v>4304324.5999999996</v>
      </c>
      <c r="D105" s="30">
        <v>4427172.5599999996</v>
      </c>
    </row>
    <row r="106" spans="1:4" ht="27.75" customHeight="1">
      <c r="A106" s="77" t="s">
        <v>551</v>
      </c>
      <c r="B106" s="43" t="s">
        <v>553</v>
      </c>
      <c r="C106" s="30">
        <f>C107</f>
        <v>680281.54</v>
      </c>
      <c r="D106" s="30">
        <f>D107</f>
        <v>757032.24</v>
      </c>
    </row>
    <row r="107" spans="1:4" ht="27" customHeight="1">
      <c r="A107" s="77" t="s">
        <v>552</v>
      </c>
      <c r="B107" s="43" t="s">
        <v>549</v>
      </c>
      <c r="C107" s="30">
        <v>680281.54</v>
      </c>
      <c r="D107" s="30">
        <v>757032.24</v>
      </c>
    </row>
    <row r="108" spans="1:4">
      <c r="A108" s="235" t="s">
        <v>253</v>
      </c>
      <c r="B108" s="24" t="s">
        <v>197</v>
      </c>
      <c r="C108" s="304">
        <f t="shared" ref="C108:D108" si="4">C109</f>
        <v>311850</v>
      </c>
      <c r="D108" s="304">
        <f t="shared" si="4"/>
        <v>311850</v>
      </c>
    </row>
    <row r="109" spans="1:4">
      <c r="A109" s="232" t="s">
        <v>254</v>
      </c>
      <c r="B109" s="24" t="s">
        <v>198</v>
      </c>
      <c r="C109" s="175">
        <v>311850</v>
      </c>
      <c r="D109" s="175">
        <v>311850</v>
      </c>
    </row>
    <row r="110" spans="1:4">
      <c r="A110" s="77" t="s">
        <v>597</v>
      </c>
      <c r="B110" s="43" t="s">
        <v>598</v>
      </c>
      <c r="C110" s="175">
        <f>C111</f>
        <v>27098</v>
      </c>
      <c r="D110" s="175">
        <f>D111</f>
        <v>27141</v>
      </c>
    </row>
    <row r="111" spans="1:4" ht="27.75" customHeight="1">
      <c r="A111" s="77" t="s">
        <v>599</v>
      </c>
      <c r="B111" s="43" t="s">
        <v>600</v>
      </c>
      <c r="C111" s="175">
        <v>27098</v>
      </c>
      <c r="D111" s="175">
        <v>27141</v>
      </c>
    </row>
    <row r="112" spans="1:4" ht="26.25">
      <c r="A112" s="88" t="s">
        <v>805</v>
      </c>
      <c r="B112" s="259" t="s">
        <v>855</v>
      </c>
      <c r="C112" s="175">
        <f>C113</f>
        <v>0</v>
      </c>
      <c r="D112" s="175">
        <f>D113</f>
        <v>45363535.350000001</v>
      </c>
    </row>
    <row r="113" spans="1:4" ht="26.25">
      <c r="A113" s="88" t="s">
        <v>857</v>
      </c>
      <c r="B113" s="259" t="s">
        <v>856</v>
      </c>
      <c r="C113" s="175">
        <v>0</v>
      </c>
      <c r="D113" s="175">
        <v>45363535.350000001</v>
      </c>
    </row>
    <row r="114" spans="1:4" ht="15.75" customHeight="1">
      <c r="A114" s="10" t="s">
        <v>255</v>
      </c>
      <c r="B114" s="27" t="s">
        <v>289</v>
      </c>
      <c r="C114" s="311">
        <f>C115+C117+C119+C121</f>
        <v>88961151.319999993</v>
      </c>
      <c r="D114" s="311">
        <f>D115+D117+D119+D121</f>
        <v>88987068.700000003</v>
      </c>
    </row>
    <row r="115" spans="1:4" ht="26.25">
      <c r="A115" s="235" t="s">
        <v>308</v>
      </c>
      <c r="B115" s="28" t="s">
        <v>199</v>
      </c>
      <c r="C115" s="304">
        <f>C116</f>
        <v>2060871.15</v>
      </c>
      <c r="D115" s="304">
        <f>D116</f>
        <v>2086836.27</v>
      </c>
    </row>
    <row r="116" spans="1:4" ht="26.25">
      <c r="A116" s="232" t="s">
        <v>307</v>
      </c>
      <c r="B116" s="28" t="s">
        <v>200</v>
      </c>
      <c r="C116" s="175">
        <v>2060871.15</v>
      </c>
      <c r="D116" s="175">
        <v>2086836.27</v>
      </c>
    </row>
    <row r="117" spans="1:4" ht="51.75">
      <c r="A117" s="26" t="s">
        <v>806</v>
      </c>
      <c r="B117" s="28" t="s">
        <v>290</v>
      </c>
      <c r="C117" s="304">
        <f>C118</f>
        <v>934668.57</v>
      </c>
      <c r="D117" s="304">
        <f>D118</f>
        <v>934668.57</v>
      </c>
    </row>
    <row r="118" spans="1:4" ht="51.75">
      <c r="A118" s="26" t="s">
        <v>807</v>
      </c>
      <c r="B118" s="28" t="s">
        <v>291</v>
      </c>
      <c r="C118" s="304">
        <v>934668.57</v>
      </c>
      <c r="D118" s="304">
        <v>934668.57</v>
      </c>
    </row>
    <row r="119" spans="1:4" ht="51.75">
      <c r="A119" s="26" t="s">
        <v>808</v>
      </c>
      <c r="B119" s="28" t="s">
        <v>292</v>
      </c>
      <c r="C119" s="304">
        <f>C120</f>
        <v>415.6</v>
      </c>
      <c r="D119" s="304">
        <f>D120</f>
        <v>367.86</v>
      </c>
    </row>
    <row r="120" spans="1:4" ht="51.75">
      <c r="A120" s="26" t="s">
        <v>809</v>
      </c>
      <c r="B120" s="28" t="s">
        <v>293</v>
      </c>
      <c r="C120" s="175">
        <v>415.6</v>
      </c>
      <c r="D120" s="175">
        <v>367.86</v>
      </c>
    </row>
    <row r="121" spans="1:4">
      <c r="A121" s="26" t="s">
        <v>810</v>
      </c>
      <c r="B121" s="28" t="s">
        <v>201</v>
      </c>
      <c r="C121" s="304">
        <f>C122</f>
        <v>85965196</v>
      </c>
      <c r="D121" s="304">
        <f>D122</f>
        <v>85965196</v>
      </c>
    </row>
    <row r="122" spans="1:4">
      <c r="A122" s="26" t="s">
        <v>811</v>
      </c>
      <c r="B122" s="28" t="s">
        <v>202</v>
      </c>
      <c r="C122" s="175">
        <v>85965196</v>
      </c>
      <c r="D122" s="175">
        <v>85965196</v>
      </c>
    </row>
    <row r="123" spans="1:4">
      <c r="A123" s="21" t="s">
        <v>332</v>
      </c>
      <c r="B123" s="22" t="s">
        <v>333</v>
      </c>
      <c r="C123" s="179">
        <f>C124+C127</f>
        <v>5481462</v>
      </c>
      <c r="D123" s="179">
        <f>D124+D127</f>
        <v>5481462</v>
      </c>
    </row>
    <row r="124" spans="1:4" ht="67.5" customHeight="1">
      <c r="A124" s="63" t="s">
        <v>771</v>
      </c>
      <c r="B124" s="20" t="s">
        <v>781</v>
      </c>
      <c r="C124" s="175">
        <f>C125</f>
        <v>1262982</v>
      </c>
      <c r="D124" s="175">
        <f>D125</f>
        <v>1262982</v>
      </c>
    </row>
    <row r="125" spans="1:4" ht="63.75">
      <c r="A125" s="63" t="s">
        <v>784</v>
      </c>
      <c r="B125" s="20" t="s">
        <v>782</v>
      </c>
      <c r="C125" s="175">
        <v>1262982</v>
      </c>
      <c r="D125" s="175">
        <v>1262982</v>
      </c>
    </row>
    <row r="126" spans="1:4" ht="102.75">
      <c r="A126" s="238" t="s">
        <v>812</v>
      </c>
      <c r="B126" s="259" t="s">
        <v>858</v>
      </c>
      <c r="C126" s="175">
        <f>C127</f>
        <v>4218480</v>
      </c>
      <c r="D126" s="175">
        <f>D127</f>
        <v>4218480</v>
      </c>
    </row>
    <row r="127" spans="1:4" ht="102.75">
      <c r="A127" s="238" t="s">
        <v>813</v>
      </c>
      <c r="B127" s="259" t="s">
        <v>859</v>
      </c>
      <c r="C127" s="175">
        <v>4218480</v>
      </c>
      <c r="D127" s="175">
        <v>4218480</v>
      </c>
    </row>
    <row r="128" spans="1:4">
      <c r="A128" s="260"/>
      <c r="B128" s="261" t="s">
        <v>203</v>
      </c>
      <c r="C128" s="311">
        <f>C18+C98</f>
        <v>256558685.44999999</v>
      </c>
      <c r="D128" s="311">
        <f>D18+D98</f>
        <v>304325700.32000005</v>
      </c>
    </row>
  </sheetData>
  <mergeCells count="31">
    <mergeCell ref="B1:D1"/>
    <mergeCell ref="B2:D2"/>
    <mergeCell ref="B3:D3"/>
    <mergeCell ref="A16:A17"/>
    <mergeCell ref="B16:B17"/>
    <mergeCell ref="A12:D12"/>
    <mergeCell ref="A13:D13"/>
    <mergeCell ref="A11:D11"/>
    <mergeCell ref="B6:D6"/>
    <mergeCell ref="B7:D7"/>
    <mergeCell ref="B8:D8"/>
    <mergeCell ref="B9:D9"/>
    <mergeCell ref="B10:D10"/>
    <mergeCell ref="B4:D4"/>
    <mergeCell ref="B5:D5"/>
    <mergeCell ref="B15:D15"/>
    <mergeCell ref="C16:D16"/>
    <mergeCell ref="D28:D29"/>
    <mergeCell ref="A37:A38"/>
    <mergeCell ref="B37:B38"/>
    <mergeCell ref="C37:C38"/>
    <mergeCell ref="D37:D38"/>
    <mergeCell ref="A28:A29"/>
    <mergeCell ref="B28:B29"/>
    <mergeCell ref="C28:C29"/>
    <mergeCell ref="D34:D35"/>
    <mergeCell ref="A31:A32"/>
    <mergeCell ref="B31:B32"/>
    <mergeCell ref="A34:A35"/>
    <mergeCell ref="B34:B35"/>
    <mergeCell ref="C34:C35"/>
  </mergeCells>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dimension ref="A1:H41"/>
  <sheetViews>
    <sheetView view="pageBreakPreview" topLeftCell="A8" zoomScaleSheetLayoutView="100" workbookViewId="0">
      <selection activeCell="E41" sqref="C19:E41"/>
    </sheetView>
  </sheetViews>
  <sheetFormatPr defaultRowHeight="15"/>
  <cols>
    <col min="1" max="1" width="24.7109375" customWidth="1"/>
    <col min="2" max="2" width="31.85546875" customWidth="1"/>
    <col min="3" max="3" width="14.7109375" customWidth="1"/>
    <col min="4" max="5" width="14" customWidth="1"/>
    <col min="6" max="8" width="9.140625" hidden="1" customWidth="1"/>
    <col min="9" max="9" width="9.140625" customWidth="1"/>
  </cols>
  <sheetData>
    <row r="1" spans="1:5" s="152" customFormat="1" ht="15.75">
      <c r="A1" s="341" t="s">
        <v>242</v>
      </c>
      <c r="B1" s="363"/>
      <c r="C1" s="363"/>
      <c r="D1" s="363"/>
      <c r="E1" s="363"/>
    </row>
    <row r="2" spans="1:5" s="152" customFormat="1" ht="15.75">
      <c r="A2" s="341" t="s">
        <v>204</v>
      </c>
      <c r="B2" s="363"/>
      <c r="C2" s="363"/>
      <c r="D2" s="363"/>
      <c r="E2" s="363"/>
    </row>
    <row r="3" spans="1:5" s="152" customFormat="1" ht="15.75">
      <c r="A3" s="12"/>
      <c r="B3" s="341" t="s">
        <v>1</v>
      </c>
      <c r="C3" s="341"/>
      <c r="D3" s="341"/>
      <c r="E3" s="341"/>
    </row>
    <row r="4" spans="1:5" s="152" customFormat="1" ht="15.75">
      <c r="A4" s="13"/>
      <c r="B4" s="341" t="s">
        <v>2</v>
      </c>
      <c r="C4" s="341"/>
      <c r="D4" s="341"/>
      <c r="E4" s="341"/>
    </row>
    <row r="5" spans="1:5" s="152" customFormat="1" ht="15.75">
      <c r="A5" s="14"/>
      <c r="B5" s="341" t="s">
        <v>866</v>
      </c>
      <c r="C5" s="341"/>
      <c r="D5" s="341"/>
      <c r="E5" s="341"/>
    </row>
    <row r="6" spans="1:5" ht="15.75">
      <c r="A6" s="341" t="s">
        <v>235</v>
      </c>
      <c r="B6" s="363"/>
      <c r="C6" s="363"/>
      <c r="D6" s="363"/>
      <c r="E6" s="363"/>
    </row>
    <row r="7" spans="1:5" ht="15.75">
      <c r="A7" s="341" t="s">
        <v>204</v>
      </c>
      <c r="B7" s="363"/>
      <c r="C7" s="363"/>
      <c r="D7" s="363"/>
      <c r="E7" s="363"/>
    </row>
    <row r="8" spans="1:5" ht="15.75">
      <c r="A8" s="12"/>
      <c r="B8" s="341" t="s">
        <v>1</v>
      </c>
      <c r="C8" s="341"/>
      <c r="D8" s="341"/>
      <c r="E8" s="341"/>
    </row>
    <row r="9" spans="1:5" ht="15.75">
      <c r="A9" s="13"/>
      <c r="B9" s="341" t="s">
        <v>2</v>
      </c>
      <c r="C9" s="341"/>
      <c r="D9" s="341"/>
      <c r="E9" s="341"/>
    </row>
    <row r="10" spans="1:5" ht="15.75">
      <c r="A10" s="14"/>
      <c r="B10" s="341" t="s">
        <v>651</v>
      </c>
      <c r="C10" s="341"/>
      <c r="D10" s="341"/>
      <c r="E10" s="341"/>
    </row>
    <row r="11" spans="1:5" ht="15.75">
      <c r="A11" s="14"/>
      <c r="B11" s="16"/>
      <c r="C11" s="16"/>
      <c r="D11" s="16"/>
      <c r="E11" s="16"/>
    </row>
    <row r="12" spans="1:5" ht="15.75" customHeight="1">
      <c r="A12" s="346" t="s">
        <v>206</v>
      </c>
      <c r="B12" s="346"/>
      <c r="C12" s="346"/>
      <c r="D12" s="346"/>
      <c r="E12" s="346"/>
    </row>
    <row r="13" spans="1:5" ht="10.5" customHeight="1">
      <c r="A13" s="346" t="s">
        <v>472</v>
      </c>
      <c r="B13" s="346"/>
      <c r="C13" s="346"/>
      <c r="D13" s="346"/>
      <c r="E13" s="346"/>
    </row>
    <row r="14" spans="1:5" ht="8.25" customHeight="1">
      <c r="A14" s="346"/>
      <c r="B14" s="346"/>
      <c r="C14" s="346"/>
      <c r="D14" s="346"/>
      <c r="E14" s="346"/>
    </row>
    <row r="15" spans="1:5" ht="15.75" customHeight="1">
      <c r="A15" s="346" t="s">
        <v>473</v>
      </c>
      <c r="B15" s="346"/>
      <c r="C15" s="346"/>
      <c r="D15" s="346"/>
      <c r="E15" s="346"/>
    </row>
    <row r="16" spans="1:5" ht="15" customHeight="1">
      <c r="A16" s="336" t="s">
        <v>259</v>
      </c>
      <c r="B16" s="360"/>
      <c r="C16" s="360"/>
      <c r="D16" s="360"/>
      <c r="E16" s="360"/>
    </row>
    <row r="17" spans="1:5" ht="15" customHeight="1">
      <c r="A17" s="358" t="s">
        <v>207</v>
      </c>
      <c r="B17" s="358" t="s">
        <v>208</v>
      </c>
      <c r="C17" s="183" t="s">
        <v>335</v>
      </c>
      <c r="D17" s="183" t="s">
        <v>418</v>
      </c>
      <c r="E17" s="361" t="s">
        <v>701</v>
      </c>
    </row>
    <row r="18" spans="1:5" ht="23.25" customHeight="1">
      <c r="A18" s="358"/>
      <c r="B18" s="358"/>
      <c r="C18" s="184"/>
      <c r="D18" s="184"/>
      <c r="E18" s="362"/>
    </row>
    <row r="19" spans="1:5" ht="15" customHeight="1">
      <c r="A19" s="343" t="s">
        <v>209</v>
      </c>
      <c r="B19" s="355" t="s">
        <v>210</v>
      </c>
      <c r="C19" s="356">
        <f>C21+C33</f>
        <v>13524525.349999964</v>
      </c>
      <c r="D19" s="357">
        <f t="shared" ref="D19:E19" si="0">D21</f>
        <v>0</v>
      </c>
      <c r="E19" s="357">
        <f t="shared" si="0"/>
        <v>0</v>
      </c>
    </row>
    <row r="20" spans="1:5" ht="24.75" customHeight="1">
      <c r="A20" s="343"/>
      <c r="B20" s="355"/>
      <c r="C20" s="356"/>
      <c r="D20" s="357"/>
      <c r="E20" s="357"/>
    </row>
    <row r="21" spans="1:5" ht="15" customHeight="1">
      <c r="A21" s="343" t="s">
        <v>211</v>
      </c>
      <c r="B21" s="355" t="s">
        <v>212</v>
      </c>
      <c r="C21" s="356">
        <f>C23+C28</f>
        <v>13524525.349999964</v>
      </c>
      <c r="D21" s="357">
        <f t="shared" ref="D21:E21" si="1">D23+D28</f>
        <v>0</v>
      </c>
      <c r="E21" s="357">
        <f t="shared" si="1"/>
        <v>0</v>
      </c>
    </row>
    <row r="22" spans="1:5">
      <c r="A22" s="343"/>
      <c r="B22" s="355"/>
      <c r="C22" s="356"/>
      <c r="D22" s="357"/>
      <c r="E22" s="357"/>
    </row>
    <row r="23" spans="1:5" ht="25.5">
      <c r="A23" s="188" t="s">
        <v>213</v>
      </c>
      <c r="B23" s="15" t="s">
        <v>214</v>
      </c>
      <c r="C23" s="185">
        <f>C24</f>
        <v>-292533309.66000003</v>
      </c>
      <c r="D23" s="317">
        <f>D24</f>
        <v>-256588685.44999999</v>
      </c>
      <c r="E23" s="317">
        <f t="shared" ref="D23:E25" si="2">E24</f>
        <v>-304325700.31999999</v>
      </c>
    </row>
    <row r="24" spans="1:5" ht="25.5">
      <c r="A24" s="188" t="s">
        <v>215</v>
      </c>
      <c r="B24" s="15" t="s">
        <v>216</v>
      </c>
      <c r="C24" s="185">
        <f>C25</f>
        <v>-292533309.66000003</v>
      </c>
      <c r="D24" s="317">
        <f t="shared" si="2"/>
        <v>-256588685.44999999</v>
      </c>
      <c r="E24" s="317">
        <f t="shared" si="2"/>
        <v>-304325700.31999999</v>
      </c>
    </row>
    <row r="25" spans="1:5" ht="25.5">
      <c r="A25" s="188" t="s">
        <v>217</v>
      </c>
      <c r="B25" s="15" t="s">
        <v>218</v>
      </c>
      <c r="C25" s="185">
        <f>C26</f>
        <v>-292533309.66000003</v>
      </c>
      <c r="D25" s="317">
        <f t="shared" si="2"/>
        <v>-256588685.44999999</v>
      </c>
      <c r="E25" s="317">
        <f t="shared" si="2"/>
        <v>-304325700.31999999</v>
      </c>
    </row>
    <row r="26" spans="1:5" ht="15" customHeight="1">
      <c r="A26" s="358" t="s">
        <v>219</v>
      </c>
      <c r="B26" s="359" t="s">
        <v>220</v>
      </c>
      <c r="C26" s="352">
        <v>-292533309.66000003</v>
      </c>
      <c r="D26" s="354">
        <v>-256588685.44999999</v>
      </c>
      <c r="E26" s="352">
        <v>-304325700.31999999</v>
      </c>
    </row>
    <row r="27" spans="1:5" ht="24.75" customHeight="1">
      <c r="A27" s="358"/>
      <c r="B27" s="359"/>
      <c r="C27" s="353"/>
      <c r="D27" s="354"/>
      <c r="E27" s="353"/>
    </row>
    <row r="28" spans="1:5" ht="25.5">
      <c r="A28" s="188" t="s">
        <v>221</v>
      </c>
      <c r="B28" s="15" t="s">
        <v>222</v>
      </c>
      <c r="C28" s="185">
        <f t="shared" ref="C28:E30" si="3">C29</f>
        <v>306057835.00999999</v>
      </c>
      <c r="D28" s="317">
        <f t="shared" si="3"/>
        <v>256588685.44999999</v>
      </c>
      <c r="E28" s="317">
        <f t="shared" si="3"/>
        <v>304325700.31999999</v>
      </c>
    </row>
    <row r="29" spans="1:5" ht="25.5">
      <c r="A29" s="188" t="s">
        <v>223</v>
      </c>
      <c r="B29" s="15" t="s">
        <v>224</v>
      </c>
      <c r="C29" s="185">
        <f t="shared" si="3"/>
        <v>306057835.00999999</v>
      </c>
      <c r="D29" s="317">
        <f t="shared" si="3"/>
        <v>256588685.44999999</v>
      </c>
      <c r="E29" s="317">
        <f t="shared" si="3"/>
        <v>304325700.31999999</v>
      </c>
    </row>
    <row r="30" spans="1:5" ht="25.5">
      <c r="A30" s="188" t="s">
        <v>225</v>
      </c>
      <c r="B30" s="15" t="s">
        <v>226</v>
      </c>
      <c r="C30" s="185">
        <f t="shared" si="3"/>
        <v>306057835.00999999</v>
      </c>
      <c r="D30" s="317">
        <f>D31</f>
        <v>256588685.44999999</v>
      </c>
      <c r="E30" s="317">
        <f>E31</f>
        <v>304325700.31999999</v>
      </c>
    </row>
    <row r="31" spans="1:5" ht="15" customHeight="1">
      <c r="A31" s="348" t="s">
        <v>227</v>
      </c>
      <c r="B31" s="350" t="s">
        <v>228</v>
      </c>
      <c r="C31" s="352">
        <v>306057835.00999999</v>
      </c>
      <c r="D31" s="354">
        <v>256588685.44999999</v>
      </c>
      <c r="E31" s="352">
        <v>304325700.31999999</v>
      </c>
    </row>
    <row r="32" spans="1:5">
      <c r="A32" s="349"/>
      <c r="B32" s="351"/>
      <c r="C32" s="353"/>
      <c r="D32" s="354"/>
      <c r="E32" s="353"/>
    </row>
    <row r="33" spans="1:5" ht="38.25">
      <c r="A33" s="189" t="s">
        <v>685</v>
      </c>
      <c r="B33" s="200" t="s">
        <v>686</v>
      </c>
      <c r="C33" s="201">
        <f>C34</f>
        <v>0</v>
      </c>
      <c r="D33" s="201">
        <f>D34</f>
        <v>0</v>
      </c>
      <c r="E33" s="201">
        <f>E34</f>
        <v>0</v>
      </c>
    </row>
    <row r="34" spans="1:5" ht="38.25">
      <c r="A34" s="181" t="s">
        <v>687</v>
      </c>
      <c r="B34" s="193" t="s">
        <v>688</v>
      </c>
      <c r="C34" s="201">
        <f>C39+C35</f>
        <v>0</v>
      </c>
      <c r="D34" s="201">
        <f>D39+D35</f>
        <v>0</v>
      </c>
      <c r="E34" s="201">
        <f>E39+E35</f>
        <v>0</v>
      </c>
    </row>
    <row r="35" spans="1:5" ht="38.25">
      <c r="A35" s="182" t="s">
        <v>687</v>
      </c>
      <c r="B35" s="192" t="s">
        <v>689</v>
      </c>
      <c r="C35" s="186">
        <f>C36</f>
        <v>-238800</v>
      </c>
      <c r="D35" s="186">
        <f t="shared" ref="D35:E37" si="4">D36</f>
        <v>0</v>
      </c>
      <c r="E35" s="185">
        <f t="shared" si="4"/>
        <v>0</v>
      </c>
    </row>
    <row r="36" spans="1:5" ht="51">
      <c r="A36" s="182" t="s">
        <v>690</v>
      </c>
      <c r="B36" s="192" t="s">
        <v>691</v>
      </c>
      <c r="C36" s="186">
        <f>C37</f>
        <v>-238800</v>
      </c>
      <c r="D36" s="186">
        <f t="shared" si="4"/>
        <v>0</v>
      </c>
      <c r="E36" s="185">
        <f t="shared" si="4"/>
        <v>0</v>
      </c>
    </row>
    <row r="37" spans="1:5" ht="63.75">
      <c r="A37" s="182" t="s">
        <v>692</v>
      </c>
      <c r="B37" s="192" t="s">
        <v>693</v>
      </c>
      <c r="C37" s="186">
        <f>C38</f>
        <v>-238800</v>
      </c>
      <c r="D37" s="186">
        <f t="shared" si="4"/>
        <v>0</v>
      </c>
      <c r="E37" s="185">
        <f t="shared" si="4"/>
        <v>0</v>
      </c>
    </row>
    <row r="38" spans="1:5" ht="63.75">
      <c r="A38" s="316" t="s">
        <v>694</v>
      </c>
      <c r="B38" s="318" t="s">
        <v>693</v>
      </c>
      <c r="C38" s="317">
        <v>-238800</v>
      </c>
      <c r="D38" s="317"/>
      <c r="E38" s="317"/>
    </row>
    <row r="39" spans="1:5" ht="38.25">
      <c r="A39" s="182" t="s">
        <v>695</v>
      </c>
      <c r="B39" s="192" t="s">
        <v>696</v>
      </c>
      <c r="C39" s="186">
        <f t="shared" ref="C39:E40" si="5">C40</f>
        <v>238800</v>
      </c>
      <c r="D39" s="186">
        <f t="shared" si="5"/>
        <v>0</v>
      </c>
      <c r="E39" s="185">
        <f t="shared" si="5"/>
        <v>0</v>
      </c>
    </row>
    <row r="40" spans="1:5" ht="63.75">
      <c r="A40" s="182" t="s">
        <v>697</v>
      </c>
      <c r="B40" s="192" t="s">
        <v>698</v>
      </c>
      <c r="C40" s="186">
        <f t="shared" si="5"/>
        <v>238800</v>
      </c>
      <c r="D40" s="186">
        <f t="shared" si="5"/>
        <v>0</v>
      </c>
      <c r="E40" s="185">
        <f t="shared" si="5"/>
        <v>0</v>
      </c>
    </row>
    <row r="41" spans="1:5" ht="76.5">
      <c r="A41" s="182" t="s">
        <v>699</v>
      </c>
      <c r="B41" s="192" t="s">
        <v>700</v>
      </c>
      <c r="C41" s="186">
        <v>238800</v>
      </c>
      <c r="D41" s="186"/>
      <c r="E41" s="185"/>
    </row>
  </sheetData>
  <mergeCells count="37">
    <mergeCell ref="A1:E1"/>
    <mergeCell ref="A2:E2"/>
    <mergeCell ref="B3:E3"/>
    <mergeCell ref="B4:E4"/>
    <mergeCell ref="B5:E5"/>
    <mergeCell ref="A13:E14"/>
    <mergeCell ref="A6:E6"/>
    <mergeCell ref="A7:E7"/>
    <mergeCell ref="B8:E8"/>
    <mergeCell ref="B9:E9"/>
    <mergeCell ref="B10:E10"/>
    <mergeCell ref="A12:E12"/>
    <mergeCell ref="A19:A20"/>
    <mergeCell ref="B19:B20"/>
    <mergeCell ref="C19:C20"/>
    <mergeCell ref="D19:D20"/>
    <mergeCell ref="E19:E20"/>
    <mergeCell ref="A15:E15"/>
    <mergeCell ref="A16:E16"/>
    <mergeCell ref="A17:A18"/>
    <mergeCell ref="B17:B18"/>
    <mergeCell ref="E17:E18"/>
    <mergeCell ref="A26:A27"/>
    <mergeCell ref="B26:B27"/>
    <mergeCell ref="C26:C27"/>
    <mergeCell ref="D26:D27"/>
    <mergeCell ref="E26:E27"/>
    <mergeCell ref="A21:A22"/>
    <mergeCell ref="B21:B22"/>
    <mergeCell ref="C21:C22"/>
    <mergeCell ref="D21:D22"/>
    <mergeCell ref="E21:E22"/>
    <mergeCell ref="A31:A32"/>
    <mergeCell ref="B31:B32"/>
    <mergeCell ref="C31:C32"/>
    <mergeCell ref="D31:D32"/>
    <mergeCell ref="E31:E32"/>
  </mergeCells>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dimension ref="A1:G316"/>
  <sheetViews>
    <sheetView view="pageBreakPreview" topLeftCell="A303" zoomScaleSheetLayoutView="100" workbookViewId="0">
      <selection activeCell="J311" sqref="J311"/>
    </sheetView>
  </sheetViews>
  <sheetFormatPr defaultRowHeight="15"/>
  <cols>
    <col min="1" max="1" width="67" customWidth="1"/>
    <col min="2" max="2" width="7.85546875" customWidth="1"/>
    <col min="3" max="3" width="3.85546875" customWidth="1"/>
    <col min="4" max="4" width="5.42578125" customWidth="1"/>
    <col min="5" max="5" width="15.5703125" customWidth="1"/>
    <col min="6" max="6" width="14.42578125" customWidth="1"/>
    <col min="7" max="7" width="15.140625" customWidth="1"/>
  </cols>
  <sheetData>
    <row r="1" spans="1:7" s="152" customFormat="1" ht="15.75">
      <c r="A1" s="377" t="s">
        <v>235</v>
      </c>
      <c r="B1" s="377"/>
      <c r="C1" s="377"/>
      <c r="D1" s="377"/>
      <c r="E1" s="377"/>
      <c r="F1" s="377"/>
      <c r="G1" s="377"/>
    </row>
    <row r="2" spans="1:7" s="152" customFormat="1" ht="15.75">
      <c r="A2" s="377" t="s">
        <v>0</v>
      </c>
      <c r="B2" s="377"/>
      <c r="C2" s="377"/>
      <c r="D2" s="377"/>
      <c r="E2" s="377"/>
      <c r="F2" s="377"/>
      <c r="G2" s="377"/>
    </row>
    <row r="3" spans="1:7" s="152" customFormat="1" ht="15.75">
      <c r="A3" s="378"/>
      <c r="B3" s="378"/>
      <c r="C3" s="377" t="s">
        <v>1</v>
      </c>
      <c r="D3" s="377"/>
      <c r="E3" s="377"/>
      <c r="F3" s="377"/>
      <c r="G3" s="377"/>
    </row>
    <row r="4" spans="1:7" s="152" customFormat="1" ht="15.75">
      <c r="A4" s="378"/>
      <c r="B4" s="378"/>
      <c r="C4" s="377" t="s">
        <v>2</v>
      </c>
      <c r="D4" s="377"/>
      <c r="E4" s="377"/>
      <c r="F4" s="377"/>
      <c r="G4" s="377"/>
    </row>
    <row r="5" spans="1:7" s="152" customFormat="1" ht="15.75">
      <c r="A5" s="377" t="s">
        <v>866</v>
      </c>
      <c r="B5" s="377"/>
      <c r="C5" s="377"/>
      <c r="D5" s="377"/>
      <c r="E5" s="377"/>
      <c r="F5" s="377"/>
      <c r="G5" s="377"/>
    </row>
    <row r="6" spans="1:7" ht="15.75" customHeight="1">
      <c r="A6" s="377" t="s">
        <v>205</v>
      </c>
      <c r="B6" s="377"/>
      <c r="C6" s="377"/>
      <c r="D6" s="377"/>
      <c r="E6" s="377"/>
      <c r="F6" s="377"/>
      <c r="G6" s="377"/>
    </row>
    <row r="7" spans="1:7" ht="15.75" customHeight="1">
      <c r="A7" s="377" t="s">
        <v>0</v>
      </c>
      <c r="B7" s="377"/>
      <c r="C7" s="377"/>
      <c r="D7" s="377"/>
      <c r="E7" s="377"/>
      <c r="F7" s="377"/>
      <c r="G7" s="377"/>
    </row>
    <row r="8" spans="1:7" ht="15.75" customHeight="1">
      <c r="A8" s="378"/>
      <c r="B8" s="378"/>
      <c r="C8" s="377" t="s">
        <v>1</v>
      </c>
      <c r="D8" s="377"/>
      <c r="E8" s="377"/>
      <c r="F8" s="377"/>
      <c r="G8" s="377"/>
    </row>
    <row r="9" spans="1:7" ht="15.75" customHeight="1">
      <c r="A9" s="378"/>
      <c r="B9" s="378"/>
      <c r="C9" s="377" t="s">
        <v>2</v>
      </c>
      <c r="D9" s="377"/>
      <c r="E9" s="377"/>
      <c r="F9" s="377"/>
      <c r="G9" s="377"/>
    </row>
    <row r="10" spans="1:7" ht="15.75" customHeight="1">
      <c r="A10" s="377" t="s">
        <v>651</v>
      </c>
      <c r="B10" s="377"/>
      <c r="C10" s="377"/>
      <c r="D10" s="377"/>
      <c r="E10" s="377"/>
      <c r="F10" s="377"/>
      <c r="G10" s="377"/>
    </row>
    <row r="11" spans="1:7">
      <c r="A11" s="382"/>
      <c r="B11" s="382"/>
      <c r="D11" s="382"/>
      <c r="E11" s="382"/>
    </row>
    <row r="12" spans="1:7" ht="15.75" customHeight="1">
      <c r="A12" s="379" t="s">
        <v>8</v>
      </c>
      <c r="B12" s="379"/>
      <c r="C12" s="379"/>
      <c r="D12" s="379"/>
      <c r="E12" s="379"/>
    </row>
    <row r="13" spans="1:7" ht="16.5" customHeight="1">
      <c r="A13" s="379" t="s">
        <v>17</v>
      </c>
      <c r="B13" s="379"/>
      <c r="C13" s="379"/>
      <c r="D13" s="379"/>
      <c r="E13" s="379"/>
    </row>
    <row r="14" spans="1:7" ht="16.5" customHeight="1">
      <c r="A14" s="379" t="s">
        <v>18</v>
      </c>
      <c r="B14" s="379"/>
      <c r="C14" s="379"/>
      <c r="D14" s="379"/>
      <c r="E14" s="379"/>
    </row>
    <row r="15" spans="1:7" ht="48.75" customHeight="1">
      <c r="A15" s="379" t="s">
        <v>474</v>
      </c>
      <c r="B15" s="379"/>
      <c r="C15" s="379"/>
      <c r="D15" s="379"/>
      <c r="E15" s="379"/>
    </row>
    <row r="16" spans="1:7" ht="16.5">
      <c r="A16" s="381"/>
      <c r="B16" s="381"/>
      <c r="C16" s="381"/>
      <c r="D16" s="381"/>
      <c r="E16" s="381"/>
    </row>
    <row r="17" spans="1:7" ht="16.5">
      <c r="A17" s="380" t="s">
        <v>246</v>
      </c>
      <c r="B17" s="380"/>
      <c r="C17" s="380"/>
      <c r="D17" s="380"/>
      <c r="E17" s="380"/>
      <c r="F17" s="380"/>
      <c r="G17" s="380"/>
    </row>
    <row r="18" spans="1:7" ht="15" customHeight="1">
      <c r="A18" s="365" t="s">
        <v>9</v>
      </c>
      <c r="B18" s="365" t="s">
        <v>10</v>
      </c>
      <c r="C18" s="365"/>
      <c r="D18" s="370" t="s">
        <v>11</v>
      </c>
      <c r="E18" s="375" t="s">
        <v>471</v>
      </c>
      <c r="F18" s="375" t="s">
        <v>673</v>
      </c>
      <c r="G18" s="375" t="s">
        <v>471</v>
      </c>
    </row>
    <row r="19" spans="1:7" ht="30" customHeight="1">
      <c r="A19" s="365"/>
      <c r="B19" s="365"/>
      <c r="C19" s="365"/>
      <c r="D19" s="370"/>
      <c r="E19" s="376"/>
      <c r="F19" s="376"/>
      <c r="G19" s="376"/>
    </row>
    <row r="20" spans="1:7" ht="25.5">
      <c r="A20" s="315" t="s">
        <v>376</v>
      </c>
      <c r="B20" s="365">
        <v>2100000000</v>
      </c>
      <c r="C20" s="365"/>
      <c r="D20" s="73"/>
      <c r="E20" s="29">
        <f>E21+E33+E48+E53+E81+E89+E101+E106+E111</f>
        <v>171639031.5</v>
      </c>
      <c r="F20" s="29">
        <f>F21+F33+F48+F53+F81+F89+F101+F106+F111</f>
        <v>6907096.2399999993</v>
      </c>
      <c r="G20" s="29">
        <f>G21+G33+G48+G53+G81+G89+G101+G106+G111</f>
        <v>178546127.73999998</v>
      </c>
    </row>
    <row r="21" spans="1:7">
      <c r="A21" s="315" t="s">
        <v>74</v>
      </c>
      <c r="B21" s="365">
        <v>2110000000</v>
      </c>
      <c r="C21" s="365"/>
      <c r="D21" s="72"/>
      <c r="E21" s="29">
        <f>E22+E27+E30</f>
        <v>10052792.18</v>
      </c>
      <c r="F21" s="29">
        <f t="shared" ref="F21:G21" si="0">F22+F27+F30</f>
        <v>5952160.0599999996</v>
      </c>
      <c r="G21" s="29">
        <f t="shared" si="0"/>
        <v>16004952.24</v>
      </c>
    </row>
    <row r="22" spans="1:7" ht="25.5">
      <c r="A22" s="308" t="s">
        <v>75</v>
      </c>
      <c r="B22" s="364">
        <v>2110100000</v>
      </c>
      <c r="C22" s="364"/>
      <c r="D22" s="73"/>
      <c r="E22" s="30">
        <f>E23+E24+E25+E26</f>
        <v>9867186.1199999992</v>
      </c>
      <c r="F22" s="30">
        <f t="shared" ref="F22:G22" si="1">F23+F24+F25+F26</f>
        <v>5972385</v>
      </c>
      <c r="G22" s="30">
        <f t="shared" si="1"/>
        <v>15839571.120000001</v>
      </c>
    </row>
    <row r="23" spans="1:7" ht="38.25">
      <c r="A23" s="308" t="s">
        <v>477</v>
      </c>
      <c r="B23" s="364">
        <v>2110100020</v>
      </c>
      <c r="C23" s="364"/>
      <c r="D23" s="73">
        <v>200</v>
      </c>
      <c r="E23" s="30">
        <v>4147474.73</v>
      </c>
      <c r="F23" s="30">
        <v>4142385</v>
      </c>
      <c r="G23" s="30">
        <f>E23+F23</f>
        <v>8289859.7300000004</v>
      </c>
    </row>
    <row r="24" spans="1:7" ht="42" customHeight="1">
      <c r="A24" s="308" t="s">
        <v>478</v>
      </c>
      <c r="B24" s="364">
        <v>2110100020</v>
      </c>
      <c r="C24" s="364"/>
      <c r="D24" s="73">
        <v>600</v>
      </c>
      <c r="E24" s="30">
        <v>4778586.12</v>
      </c>
      <c r="F24" s="30">
        <v>1730000</v>
      </c>
      <c r="G24" s="30">
        <f t="shared" ref="G24:G29" si="2">E24+F24</f>
        <v>6508586.1200000001</v>
      </c>
    </row>
    <row r="25" spans="1:7" ht="40.5" customHeight="1">
      <c r="A25" s="308" t="s">
        <v>377</v>
      </c>
      <c r="B25" s="364">
        <v>2110100030</v>
      </c>
      <c r="C25" s="364"/>
      <c r="D25" s="73">
        <v>200</v>
      </c>
      <c r="E25" s="81">
        <v>436074.75</v>
      </c>
      <c r="F25" s="81">
        <v>100000</v>
      </c>
      <c r="G25" s="30">
        <f t="shared" si="2"/>
        <v>536074.75</v>
      </c>
    </row>
    <row r="26" spans="1:7" ht="38.25">
      <c r="A26" s="8" t="s">
        <v>554</v>
      </c>
      <c r="B26" s="368" t="s">
        <v>555</v>
      </c>
      <c r="C26" s="368"/>
      <c r="D26" s="64">
        <v>200</v>
      </c>
      <c r="E26" s="30">
        <v>505050.52</v>
      </c>
      <c r="F26" s="30"/>
      <c r="G26" s="30">
        <f t="shared" si="2"/>
        <v>505050.52</v>
      </c>
    </row>
    <row r="27" spans="1:7" s="124" customFormat="1" ht="18.75" customHeight="1">
      <c r="A27" s="8" t="s">
        <v>76</v>
      </c>
      <c r="B27" s="368" t="s">
        <v>636</v>
      </c>
      <c r="C27" s="368"/>
      <c r="D27" s="126"/>
      <c r="E27" s="30">
        <f>E28+E29</f>
        <v>125000</v>
      </c>
      <c r="F27" s="30">
        <f t="shared" ref="F27:G27" si="3">F28+F29</f>
        <v>0</v>
      </c>
      <c r="G27" s="30">
        <f t="shared" si="3"/>
        <v>125000</v>
      </c>
    </row>
    <row r="28" spans="1:7" s="124" customFormat="1" ht="25.5">
      <c r="A28" s="8" t="s">
        <v>637</v>
      </c>
      <c r="B28" s="368" t="s">
        <v>638</v>
      </c>
      <c r="C28" s="368"/>
      <c r="D28" s="126">
        <v>200</v>
      </c>
      <c r="E28" s="30">
        <v>75000</v>
      </c>
      <c r="F28" s="30"/>
      <c r="G28" s="30">
        <f t="shared" si="2"/>
        <v>75000</v>
      </c>
    </row>
    <row r="29" spans="1:7" s="124" customFormat="1" ht="25.5">
      <c r="A29" s="8" t="s">
        <v>639</v>
      </c>
      <c r="B29" s="368" t="s">
        <v>638</v>
      </c>
      <c r="C29" s="368"/>
      <c r="D29" s="126">
        <v>300</v>
      </c>
      <c r="E29" s="30">
        <v>50000</v>
      </c>
      <c r="F29" s="30"/>
      <c r="G29" s="30">
        <f t="shared" si="2"/>
        <v>50000</v>
      </c>
    </row>
    <row r="30" spans="1:7" s="187" customFormat="1" ht="39.75" customHeight="1">
      <c r="A30" s="8" t="s">
        <v>702</v>
      </c>
      <c r="B30" s="368" t="s">
        <v>703</v>
      </c>
      <c r="C30" s="368"/>
      <c r="D30" s="132"/>
      <c r="E30" s="30">
        <f>E31+E32</f>
        <v>60606.06</v>
      </c>
      <c r="F30" s="30">
        <f t="shared" ref="F30:G30" si="4">F31+F32</f>
        <v>-20224.939999999995</v>
      </c>
      <c r="G30" s="30">
        <f t="shared" si="4"/>
        <v>40381.120000000003</v>
      </c>
    </row>
    <row r="31" spans="1:7" s="187" customFormat="1" ht="63.75">
      <c r="A31" s="8" t="s">
        <v>704</v>
      </c>
      <c r="B31" s="368" t="s">
        <v>705</v>
      </c>
      <c r="C31" s="368"/>
      <c r="D31" s="132">
        <v>200</v>
      </c>
      <c r="E31" s="30">
        <v>60606.06</v>
      </c>
      <c r="F31" s="30">
        <v>-60606.06</v>
      </c>
      <c r="G31" s="30">
        <f>E31+F31</f>
        <v>0</v>
      </c>
    </row>
    <row r="32" spans="1:7" s="288" customFormat="1" ht="63.75">
      <c r="A32" s="8" t="s">
        <v>867</v>
      </c>
      <c r="B32" s="368" t="s">
        <v>868</v>
      </c>
      <c r="C32" s="368"/>
      <c r="D32" s="289">
        <v>200</v>
      </c>
      <c r="E32" s="30"/>
      <c r="F32" s="30">
        <v>40381.120000000003</v>
      </c>
      <c r="G32" s="30">
        <f>E32+F32</f>
        <v>40381.120000000003</v>
      </c>
    </row>
    <row r="33" spans="1:7" ht="27" customHeight="1">
      <c r="A33" s="313" t="s">
        <v>77</v>
      </c>
      <c r="B33" s="365">
        <v>2120000000</v>
      </c>
      <c r="C33" s="365"/>
      <c r="D33" s="73"/>
      <c r="E33" s="29">
        <f t="shared" ref="E33:G33" si="5">E34</f>
        <v>7413948.1799999997</v>
      </c>
      <c r="F33" s="29">
        <f t="shared" si="5"/>
        <v>0</v>
      </c>
      <c r="G33" s="29">
        <f t="shared" si="5"/>
        <v>7413948.1799999997</v>
      </c>
    </row>
    <row r="34" spans="1:7" ht="29.25" customHeight="1">
      <c r="A34" s="308" t="s">
        <v>78</v>
      </c>
      <c r="B34" s="364">
        <v>2120100000</v>
      </c>
      <c r="C34" s="364"/>
      <c r="D34" s="73"/>
      <c r="E34" s="30">
        <f>SUM(E35:E47)</f>
        <v>7413948.1799999997</v>
      </c>
      <c r="F34" s="30">
        <f t="shared" ref="F34:G34" si="6">SUM(F35:F47)</f>
        <v>0</v>
      </c>
      <c r="G34" s="30">
        <f t="shared" si="6"/>
        <v>7413948.1799999997</v>
      </c>
    </row>
    <row r="35" spans="1:7" s="110" customFormat="1" ht="42" customHeight="1">
      <c r="A35" s="8" t="s">
        <v>601</v>
      </c>
      <c r="B35" s="368" t="s">
        <v>602</v>
      </c>
      <c r="C35" s="368"/>
      <c r="D35" s="64">
        <v>200</v>
      </c>
      <c r="E35" s="30">
        <v>481404.64</v>
      </c>
      <c r="F35" s="30"/>
      <c r="G35" s="30">
        <f>E35+F35</f>
        <v>481404.64</v>
      </c>
    </row>
    <row r="36" spans="1:7" s="110" customFormat="1" ht="51.75" customHeight="1">
      <c r="A36" s="8" t="s">
        <v>603</v>
      </c>
      <c r="B36" s="368" t="s">
        <v>602</v>
      </c>
      <c r="C36" s="368"/>
      <c r="D36" s="64">
        <v>600</v>
      </c>
      <c r="E36" s="30">
        <v>1319472.68</v>
      </c>
      <c r="F36" s="30"/>
      <c r="G36" s="30">
        <f t="shared" ref="G36:G47" si="7">E36+F36</f>
        <v>1319472.68</v>
      </c>
    </row>
    <row r="37" spans="1:7" ht="79.5" customHeight="1">
      <c r="A37" s="308" t="s">
        <v>577</v>
      </c>
      <c r="B37" s="364" t="s">
        <v>431</v>
      </c>
      <c r="C37" s="364"/>
      <c r="D37" s="73">
        <v>200</v>
      </c>
      <c r="E37" s="83">
        <v>864837.65</v>
      </c>
      <c r="F37" s="153"/>
      <c r="G37" s="30">
        <f t="shared" si="7"/>
        <v>864837.65</v>
      </c>
    </row>
    <row r="38" spans="1:7" ht="78" customHeight="1">
      <c r="A38" s="308" t="s">
        <v>578</v>
      </c>
      <c r="B38" s="364" t="s">
        <v>431</v>
      </c>
      <c r="C38" s="364"/>
      <c r="D38" s="73">
        <v>600</v>
      </c>
      <c r="E38" s="83">
        <v>3442530.41</v>
      </c>
      <c r="F38" s="153"/>
      <c r="G38" s="30">
        <f t="shared" si="7"/>
        <v>3442530.41</v>
      </c>
    </row>
    <row r="39" spans="1:7" ht="68.25" customHeight="1">
      <c r="A39" s="308" t="s">
        <v>102</v>
      </c>
      <c r="B39" s="364">
        <v>2120180090</v>
      </c>
      <c r="C39" s="364"/>
      <c r="D39" s="73">
        <v>200</v>
      </c>
      <c r="E39" s="142">
        <v>85782</v>
      </c>
      <c r="F39" s="161"/>
      <c r="G39" s="30">
        <f t="shared" si="7"/>
        <v>85782</v>
      </c>
    </row>
    <row r="40" spans="1:7" ht="80.25" customHeight="1">
      <c r="A40" s="308" t="s">
        <v>301</v>
      </c>
      <c r="B40" s="364">
        <v>2120180090</v>
      </c>
      <c r="C40" s="364"/>
      <c r="D40" s="73">
        <v>600</v>
      </c>
      <c r="E40" s="80">
        <v>42891</v>
      </c>
      <c r="F40" s="161"/>
      <c r="G40" s="30">
        <f t="shared" si="7"/>
        <v>42891</v>
      </c>
    </row>
    <row r="41" spans="1:7" ht="53.25" customHeight="1">
      <c r="A41" s="373" t="s">
        <v>408</v>
      </c>
      <c r="B41" s="364">
        <v>2120180100</v>
      </c>
      <c r="C41" s="364"/>
      <c r="D41" s="374">
        <v>200</v>
      </c>
      <c r="E41" s="354">
        <v>54072</v>
      </c>
      <c r="F41" s="354"/>
      <c r="G41" s="371">
        <f t="shared" si="7"/>
        <v>54072</v>
      </c>
    </row>
    <row r="42" spans="1:7" ht="38.25" customHeight="1">
      <c r="A42" s="373"/>
      <c r="B42" s="364"/>
      <c r="C42" s="364"/>
      <c r="D42" s="374"/>
      <c r="E42" s="354"/>
      <c r="F42" s="354"/>
      <c r="G42" s="372"/>
    </row>
    <row r="43" spans="1:7" ht="65.25" customHeight="1">
      <c r="A43" s="308" t="s">
        <v>378</v>
      </c>
      <c r="B43" s="364">
        <v>2120180110</v>
      </c>
      <c r="C43" s="364"/>
      <c r="D43" s="73">
        <v>300</v>
      </c>
      <c r="E43" s="80">
        <v>497502.64</v>
      </c>
      <c r="F43" s="161"/>
      <c r="G43" s="30">
        <f t="shared" si="7"/>
        <v>497502.64</v>
      </c>
    </row>
    <row r="44" spans="1:7" s="110" customFormat="1" ht="244.5" customHeight="1">
      <c r="A44" s="305" t="s">
        <v>656</v>
      </c>
      <c r="B44" s="368" t="s">
        <v>653</v>
      </c>
      <c r="C44" s="368"/>
      <c r="D44" s="64">
        <v>200</v>
      </c>
      <c r="E44" s="109">
        <v>290822.40000000002</v>
      </c>
      <c r="F44" s="161"/>
      <c r="G44" s="30">
        <f t="shared" si="7"/>
        <v>290822.40000000002</v>
      </c>
    </row>
    <row r="45" spans="1:7" s="110" customFormat="1" ht="260.25" customHeight="1">
      <c r="A45" s="305" t="s">
        <v>657</v>
      </c>
      <c r="B45" s="368" t="s">
        <v>653</v>
      </c>
      <c r="C45" s="368"/>
      <c r="D45" s="64">
        <v>600</v>
      </c>
      <c r="E45" s="109">
        <v>334445.76</v>
      </c>
      <c r="F45" s="161"/>
      <c r="G45" s="30">
        <f t="shared" si="7"/>
        <v>334445.76</v>
      </c>
    </row>
    <row r="46" spans="1:7" s="135" customFormat="1" ht="218.25" customHeight="1">
      <c r="A46" s="305" t="s">
        <v>658</v>
      </c>
      <c r="B46" s="368" t="s">
        <v>649</v>
      </c>
      <c r="C46" s="368"/>
      <c r="D46" s="134">
        <v>200</v>
      </c>
      <c r="E46" s="136">
        <v>68</v>
      </c>
      <c r="F46" s="154"/>
      <c r="G46" s="30">
        <f t="shared" si="7"/>
        <v>68</v>
      </c>
    </row>
    <row r="47" spans="1:7" s="135" customFormat="1" ht="231.75" customHeight="1">
      <c r="A47" s="305" t="s">
        <v>659</v>
      </c>
      <c r="B47" s="368" t="s">
        <v>649</v>
      </c>
      <c r="C47" s="368"/>
      <c r="D47" s="134">
        <v>600</v>
      </c>
      <c r="E47" s="133">
        <v>119</v>
      </c>
      <c r="F47" s="161"/>
      <c r="G47" s="30">
        <f t="shared" si="7"/>
        <v>119</v>
      </c>
    </row>
    <row r="48" spans="1:7">
      <c r="A48" s="315" t="s">
        <v>95</v>
      </c>
      <c r="B48" s="365">
        <v>2130000000</v>
      </c>
      <c r="C48" s="365"/>
      <c r="D48" s="73"/>
      <c r="E48" s="29">
        <f t="shared" ref="E48:G48" si="8">E49</f>
        <v>646400</v>
      </c>
      <c r="F48" s="29">
        <f t="shared" si="8"/>
        <v>0</v>
      </c>
      <c r="G48" s="29">
        <f t="shared" si="8"/>
        <v>646400</v>
      </c>
    </row>
    <row r="49" spans="1:7" ht="16.5" customHeight="1">
      <c r="A49" s="308" t="s">
        <v>96</v>
      </c>
      <c r="B49" s="364">
        <v>2130100000</v>
      </c>
      <c r="C49" s="364"/>
      <c r="D49" s="73"/>
      <c r="E49" s="30">
        <f>E50+E52+E51</f>
        <v>646400</v>
      </c>
      <c r="F49" s="30">
        <f t="shared" ref="F49:G49" si="9">F50+F52+F51</f>
        <v>0</v>
      </c>
      <c r="G49" s="30">
        <f t="shared" si="9"/>
        <v>646400</v>
      </c>
    </row>
    <row r="50" spans="1:7" ht="39.75" customHeight="1">
      <c r="A50" s="308" t="s">
        <v>103</v>
      </c>
      <c r="B50" s="364">
        <v>2130100070</v>
      </c>
      <c r="C50" s="364"/>
      <c r="D50" s="73">
        <v>200</v>
      </c>
      <c r="E50" s="80">
        <v>551400</v>
      </c>
      <c r="F50" s="161"/>
      <c r="G50" s="208">
        <f>E50+F50</f>
        <v>551400</v>
      </c>
    </row>
    <row r="51" spans="1:7" s="124" customFormat="1" ht="39.75" customHeight="1">
      <c r="A51" s="308" t="s">
        <v>640</v>
      </c>
      <c r="B51" s="364">
        <v>2130100070</v>
      </c>
      <c r="C51" s="364"/>
      <c r="D51" s="125">
        <v>300</v>
      </c>
      <c r="E51" s="123">
        <v>55000</v>
      </c>
      <c r="F51" s="161"/>
      <c r="G51" s="208">
        <f t="shared" ref="G51:G52" si="10">E51+F51</f>
        <v>55000</v>
      </c>
    </row>
    <row r="52" spans="1:7" ht="54" customHeight="1">
      <c r="A52" s="308" t="s">
        <v>97</v>
      </c>
      <c r="B52" s="364">
        <v>2130100070</v>
      </c>
      <c r="C52" s="364"/>
      <c r="D52" s="73">
        <v>600</v>
      </c>
      <c r="E52" s="80">
        <v>40000</v>
      </c>
      <c r="F52" s="161"/>
      <c r="G52" s="208">
        <f t="shared" si="10"/>
        <v>40000</v>
      </c>
    </row>
    <row r="53" spans="1:7" ht="18.75" customHeight="1">
      <c r="A53" s="315" t="s">
        <v>79</v>
      </c>
      <c r="B53" s="365">
        <v>2140000000</v>
      </c>
      <c r="C53" s="365"/>
      <c r="D53" s="73"/>
      <c r="E53" s="29">
        <f>E54+E62+E78</f>
        <v>61540095.970000006</v>
      </c>
      <c r="F53" s="29">
        <f t="shared" ref="F53:G53" si="11">F54+F62+F78</f>
        <v>954936.17999999993</v>
      </c>
      <c r="G53" s="29">
        <f t="shared" si="11"/>
        <v>62495032.150000006</v>
      </c>
    </row>
    <row r="54" spans="1:7">
      <c r="A54" s="308" t="s">
        <v>80</v>
      </c>
      <c r="B54" s="364">
        <v>2140100000</v>
      </c>
      <c r="C54" s="364"/>
      <c r="D54" s="73"/>
      <c r="E54" s="30">
        <f>E55+E56+E57+E58+E59+E60+E61</f>
        <v>9811159.8900000006</v>
      </c>
      <c r="F54" s="30">
        <f t="shared" ref="F54:G54" si="12">F55+F56+F57+F58+F59+F60+F61</f>
        <v>20224.939999999999</v>
      </c>
      <c r="G54" s="30">
        <f t="shared" si="12"/>
        <v>9831384.8300000001</v>
      </c>
    </row>
    <row r="55" spans="1:7" ht="64.5" customHeight="1">
      <c r="A55" s="308" t="s">
        <v>479</v>
      </c>
      <c r="B55" s="364">
        <v>2140100080</v>
      </c>
      <c r="C55" s="364"/>
      <c r="D55" s="73">
        <v>100</v>
      </c>
      <c r="E55" s="80">
        <v>1912600</v>
      </c>
      <c r="F55" s="161"/>
      <c r="G55" s="208">
        <f>E55+F55</f>
        <v>1912600</v>
      </c>
    </row>
    <row r="56" spans="1:7" ht="42.75" customHeight="1">
      <c r="A56" s="308" t="s">
        <v>480</v>
      </c>
      <c r="B56" s="364">
        <v>2140100080</v>
      </c>
      <c r="C56" s="364"/>
      <c r="D56" s="73">
        <v>200</v>
      </c>
      <c r="E56" s="80">
        <v>3457160</v>
      </c>
      <c r="F56" s="161">
        <v>20224.939999999999</v>
      </c>
      <c r="G56" s="208">
        <f t="shared" ref="G56:G77" si="13">E56+F56</f>
        <v>3477384.94</v>
      </c>
    </row>
    <row r="57" spans="1:7" ht="29.25" customHeight="1">
      <c r="A57" s="308" t="s">
        <v>481</v>
      </c>
      <c r="B57" s="364">
        <v>2140100080</v>
      </c>
      <c r="C57" s="364"/>
      <c r="D57" s="73">
        <v>800</v>
      </c>
      <c r="E57" s="80">
        <v>182300</v>
      </c>
      <c r="F57" s="161"/>
      <c r="G57" s="208">
        <f t="shared" si="13"/>
        <v>182300</v>
      </c>
    </row>
    <row r="58" spans="1:7" ht="41.25" customHeight="1">
      <c r="A58" s="308" t="s">
        <v>482</v>
      </c>
      <c r="B58" s="364">
        <v>2140100110</v>
      </c>
      <c r="C58" s="364"/>
      <c r="D58" s="73">
        <v>200</v>
      </c>
      <c r="E58" s="80">
        <v>1620571</v>
      </c>
      <c r="F58" s="161"/>
      <c r="G58" s="208">
        <f t="shared" si="13"/>
        <v>1620571</v>
      </c>
    </row>
    <row r="59" spans="1:7" ht="25.5">
      <c r="A59" s="308" t="s">
        <v>104</v>
      </c>
      <c r="B59" s="364">
        <v>2140100060</v>
      </c>
      <c r="C59" s="364"/>
      <c r="D59" s="73">
        <v>200</v>
      </c>
      <c r="E59" s="80">
        <v>1514670</v>
      </c>
      <c r="F59" s="161"/>
      <c r="G59" s="208">
        <f t="shared" si="13"/>
        <v>1514670</v>
      </c>
    </row>
    <row r="60" spans="1:7" s="110" customFormat="1" ht="51">
      <c r="A60" s="19" t="s">
        <v>295</v>
      </c>
      <c r="B60" s="368" t="s">
        <v>604</v>
      </c>
      <c r="C60" s="368"/>
      <c r="D60" s="64">
        <v>100</v>
      </c>
      <c r="E60" s="109">
        <v>944622.07999999996</v>
      </c>
      <c r="F60" s="161"/>
      <c r="G60" s="208">
        <f t="shared" si="13"/>
        <v>944622.07999999996</v>
      </c>
    </row>
    <row r="61" spans="1:7" s="110" customFormat="1" ht="51">
      <c r="A61" s="19" t="s">
        <v>296</v>
      </c>
      <c r="B61" s="368" t="s">
        <v>605</v>
      </c>
      <c r="C61" s="368"/>
      <c r="D61" s="64">
        <v>100</v>
      </c>
      <c r="E61" s="109">
        <v>179236.81</v>
      </c>
      <c r="F61" s="161"/>
      <c r="G61" s="208">
        <f t="shared" si="13"/>
        <v>179236.81</v>
      </c>
    </row>
    <row r="62" spans="1:7">
      <c r="A62" s="308" t="s">
        <v>81</v>
      </c>
      <c r="B62" s="364">
        <v>2140200000</v>
      </c>
      <c r="C62" s="364"/>
      <c r="D62" s="73"/>
      <c r="E62" s="30">
        <f>E63+E64+E65+E66+E67+E68+E69+E70+E71+E74+E75+E72+E73+E76+E77</f>
        <v>51728936.080000006</v>
      </c>
      <c r="F62" s="30">
        <f t="shared" ref="F62:G62" si="14">F63+F64+F65+F66+F67+F68+F69+F70+F71+F74+F75+F72+F73+F76+F77</f>
        <v>650000</v>
      </c>
      <c r="G62" s="30">
        <f t="shared" si="14"/>
        <v>52378936.080000006</v>
      </c>
    </row>
    <row r="63" spans="1:7" ht="68.25" customHeight="1">
      <c r="A63" s="308" t="s">
        <v>483</v>
      </c>
      <c r="B63" s="364">
        <v>2140200090</v>
      </c>
      <c r="C63" s="364"/>
      <c r="D63" s="73">
        <v>100</v>
      </c>
      <c r="E63" s="80">
        <v>898000</v>
      </c>
      <c r="F63" s="161"/>
      <c r="G63" s="208">
        <f t="shared" si="13"/>
        <v>898000</v>
      </c>
    </row>
    <row r="64" spans="1:7" ht="42" customHeight="1">
      <c r="A64" s="308" t="s">
        <v>484</v>
      </c>
      <c r="B64" s="364">
        <v>2140200090</v>
      </c>
      <c r="C64" s="364"/>
      <c r="D64" s="73">
        <v>200</v>
      </c>
      <c r="E64" s="80">
        <v>14295315</v>
      </c>
      <c r="F64" s="161">
        <v>650000</v>
      </c>
      <c r="G64" s="208">
        <f t="shared" si="13"/>
        <v>14945315</v>
      </c>
    </row>
    <row r="65" spans="1:7" ht="54.75" customHeight="1">
      <c r="A65" s="308" t="s">
        <v>485</v>
      </c>
      <c r="B65" s="364">
        <v>2140200090</v>
      </c>
      <c r="C65" s="364"/>
      <c r="D65" s="73">
        <v>600</v>
      </c>
      <c r="E65" s="80">
        <v>19711500</v>
      </c>
      <c r="F65" s="161"/>
      <c r="G65" s="208">
        <f t="shared" si="13"/>
        <v>19711500</v>
      </c>
    </row>
    <row r="66" spans="1:7" ht="39" customHeight="1">
      <c r="A66" s="308" t="s">
        <v>486</v>
      </c>
      <c r="B66" s="364">
        <v>2140200090</v>
      </c>
      <c r="C66" s="364"/>
      <c r="D66" s="73">
        <v>800</v>
      </c>
      <c r="E66" s="80">
        <v>274300</v>
      </c>
      <c r="F66" s="161"/>
      <c r="G66" s="208">
        <f t="shared" si="13"/>
        <v>274300</v>
      </c>
    </row>
    <row r="67" spans="1:7" ht="56.25" customHeight="1">
      <c r="A67" s="308" t="s">
        <v>487</v>
      </c>
      <c r="B67" s="364">
        <v>2140200100</v>
      </c>
      <c r="C67" s="364"/>
      <c r="D67" s="73">
        <v>100</v>
      </c>
      <c r="E67" s="80">
        <v>6804700</v>
      </c>
      <c r="F67" s="161"/>
      <c r="G67" s="208">
        <f t="shared" si="13"/>
        <v>6804700</v>
      </c>
    </row>
    <row r="68" spans="1:7" ht="30" customHeight="1">
      <c r="A68" s="308" t="s">
        <v>105</v>
      </c>
      <c r="B68" s="364">
        <v>2140200100</v>
      </c>
      <c r="C68" s="364"/>
      <c r="D68" s="73">
        <v>200</v>
      </c>
      <c r="E68" s="80">
        <v>1836219</v>
      </c>
      <c r="F68" s="161"/>
      <c r="G68" s="208">
        <f t="shared" si="13"/>
        <v>1836219</v>
      </c>
    </row>
    <row r="69" spans="1:7" ht="18.75" customHeight="1">
      <c r="A69" s="308" t="s">
        <v>488</v>
      </c>
      <c r="B69" s="364">
        <v>2140200100</v>
      </c>
      <c r="C69" s="364"/>
      <c r="D69" s="73">
        <v>800</v>
      </c>
      <c r="E69" s="80">
        <v>5800</v>
      </c>
      <c r="F69" s="161"/>
      <c r="G69" s="208">
        <f t="shared" si="13"/>
        <v>5800</v>
      </c>
    </row>
    <row r="70" spans="1:7" ht="42" customHeight="1">
      <c r="A70" s="308" t="s">
        <v>482</v>
      </c>
      <c r="B70" s="364">
        <v>2140200110</v>
      </c>
      <c r="C70" s="364"/>
      <c r="D70" s="73">
        <v>200</v>
      </c>
      <c r="E70" s="80">
        <v>746830</v>
      </c>
      <c r="F70" s="161"/>
      <c r="G70" s="208">
        <f t="shared" si="13"/>
        <v>746830</v>
      </c>
    </row>
    <row r="71" spans="1:7" ht="25.5">
      <c r="A71" s="308" t="s">
        <v>104</v>
      </c>
      <c r="B71" s="364">
        <v>2140200060</v>
      </c>
      <c r="C71" s="364"/>
      <c r="D71" s="73">
        <v>200</v>
      </c>
      <c r="E71" s="80">
        <v>620515</v>
      </c>
      <c r="F71" s="161"/>
      <c r="G71" s="208">
        <f t="shared" si="13"/>
        <v>620515</v>
      </c>
    </row>
    <row r="72" spans="1:7" s="110" customFormat="1" ht="51">
      <c r="A72" s="19" t="s">
        <v>295</v>
      </c>
      <c r="B72" s="368" t="s">
        <v>606</v>
      </c>
      <c r="C72" s="368"/>
      <c r="D72" s="64">
        <v>100</v>
      </c>
      <c r="E72" s="109">
        <v>61510.27</v>
      </c>
      <c r="F72" s="161"/>
      <c r="G72" s="208">
        <f t="shared" si="13"/>
        <v>61510.27</v>
      </c>
    </row>
    <row r="73" spans="1:7" s="110" customFormat="1" ht="51">
      <c r="A73" s="19" t="s">
        <v>296</v>
      </c>
      <c r="B73" s="368" t="s">
        <v>607</v>
      </c>
      <c r="C73" s="368"/>
      <c r="D73" s="64">
        <v>100</v>
      </c>
      <c r="E73" s="109">
        <v>2333886.81</v>
      </c>
      <c r="F73" s="161"/>
      <c r="G73" s="208">
        <f t="shared" si="13"/>
        <v>2333886.81</v>
      </c>
    </row>
    <row r="74" spans="1:7" ht="129" customHeight="1">
      <c r="A74" s="19" t="s">
        <v>634</v>
      </c>
      <c r="B74" s="364">
        <v>2140253031</v>
      </c>
      <c r="C74" s="364"/>
      <c r="D74" s="73">
        <v>100</v>
      </c>
      <c r="E74" s="80">
        <v>0</v>
      </c>
      <c r="F74" s="161"/>
      <c r="G74" s="208">
        <f t="shared" si="13"/>
        <v>0</v>
      </c>
    </row>
    <row r="75" spans="1:7" ht="104.25" customHeight="1">
      <c r="A75" s="19" t="s">
        <v>635</v>
      </c>
      <c r="B75" s="364">
        <v>2140253031</v>
      </c>
      <c r="C75" s="364"/>
      <c r="D75" s="73">
        <v>600</v>
      </c>
      <c r="E75" s="80">
        <v>0</v>
      </c>
      <c r="F75" s="161"/>
      <c r="G75" s="208">
        <f t="shared" si="13"/>
        <v>0</v>
      </c>
    </row>
    <row r="76" spans="1:7" s="205" customFormat="1" ht="170.25" customHeight="1">
      <c r="A76" s="19" t="s">
        <v>719</v>
      </c>
      <c r="B76" s="364" t="s">
        <v>676</v>
      </c>
      <c r="C76" s="364"/>
      <c r="D76" s="206">
        <v>100</v>
      </c>
      <c r="E76" s="225">
        <v>1249920</v>
      </c>
      <c r="F76" s="207"/>
      <c r="G76" s="208">
        <f t="shared" si="13"/>
        <v>1249920</v>
      </c>
    </row>
    <row r="77" spans="1:7" s="205" customFormat="1" ht="141.75" customHeight="1">
      <c r="A77" s="19" t="s">
        <v>720</v>
      </c>
      <c r="B77" s="364" t="s">
        <v>676</v>
      </c>
      <c r="C77" s="364"/>
      <c r="D77" s="206">
        <v>600</v>
      </c>
      <c r="E77" s="225">
        <v>2890440</v>
      </c>
      <c r="F77" s="207"/>
      <c r="G77" s="208">
        <f t="shared" si="13"/>
        <v>2890440</v>
      </c>
    </row>
    <row r="78" spans="1:7" s="229" customFormat="1" ht="32.25" customHeight="1">
      <c r="A78" s="19" t="s">
        <v>788</v>
      </c>
      <c r="B78" s="364" t="s">
        <v>786</v>
      </c>
      <c r="C78" s="364"/>
      <c r="D78" s="227"/>
      <c r="E78" s="230">
        <f>E79+E80</f>
        <v>0</v>
      </c>
      <c r="F78" s="230">
        <f t="shared" ref="F78:G78" si="15">F79+F80</f>
        <v>284711.24</v>
      </c>
      <c r="G78" s="230">
        <f t="shared" si="15"/>
        <v>284711.24</v>
      </c>
    </row>
    <row r="79" spans="1:7" s="229" customFormat="1" ht="117.75" customHeight="1">
      <c r="A79" s="19" t="s">
        <v>789</v>
      </c>
      <c r="B79" s="364" t="s">
        <v>787</v>
      </c>
      <c r="C79" s="364"/>
      <c r="D79" s="228">
        <v>100</v>
      </c>
      <c r="E79" s="230"/>
      <c r="F79" s="230">
        <v>71177.72</v>
      </c>
      <c r="G79" s="230">
        <f>E79+F79</f>
        <v>71177.72</v>
      </c>
    </row>
    <row r="80" spans="1:7" s="229" customFormat="1" ht="91.5" customHeight="1">
      <c r="A80" s="19" t="s">
        <v>790</v>
      </c>
      <c r="B80" s="364" t="s">
        <v>787</v>
      </c>
      <c r="C80" s="364"/>
      <c r="D80" s="228">
        <v>600</v>
      </c>
      <c r="E80" s="230"/>
      <c r="F80" s="230">
        <v>213533.52</v>
      </c>
      <c r="G80" s="230">
        <f>E80+F80</f>
        <v>213533.52</v>
      </c>
    </row>
    <row r="81" spans="1:7" ht="27" customHeight="1">
      <c r="A81" s="313" t="s">
        <v>379</v>
      </c>
      <c r="B81" s="365">
        <v>2150000000</v>
      </c>
      <c r="C81" s="365"/>
      <c r="D81" s="73"/>
      <c r="E81" s="29">
        <f>E82+E85</f>
        <v>84891050.5</v>
      </c>
      <c r="F81" s="29">
        <f t="shared" ref="F81:G81" si="16">F82+F85</f>
        <v>0</v>
      </c>
      <c r="G81" s="29">
        <f t="shared" si="16"/>
        <v>84891050.5</v>
      </c>
    </row>
    <row r="82" spans="1:7">
      <c r="A82" s="308" t="s">
        <v>80</v>
      </c>
      <c r="B82" s="364">
        <v>2150100000</v>
      </c>
      <c r="C82" s="364"/>
      <c r="D82" s="73"/>
      <c r="E82" s="30">
        <f>E83+E84</f>
        <v>10293483</v>
      </c>
      <c r="F82" s="30">
        <f t="shared" ref="F82:G82" si="17">F83+F84</f>
        <v>0</v>
      </c>
      <c r="G82" s="30">
        <f t="shared" si="17"/>
        <v>10293483</v>
      </c>
    </row>
    <row r="83" spans="1:7" ht="116.25" customHeight="1">
      <c r="A83" s="308" t="s">
        <v>411</v>
      </c>
      <c r="B83" s="364">
        <v>2150180170</v>
      </c>
      <c r="C83" s="364"/>
      <c r="D83" s="73">
        <v>100</v>
      </c>
      <c r="E83" s="80">
        <v>10248099</v>
      </c>
      <c r="F83" s="161"/>
      <c r="G83" s="208">
        <f>E83+F83</f>
        <v>10248099</v>
      </c>
    </row>
    <row r="84" spans="1:7" ht="92.25" customHeight="1">
      <c r="A84" s="308" t="s">
        <v>412</v>
      </c>
      <c r="B84" s="364">
        <v>2150180170</v>
      </c>
      <c r="C84" s="364"/>
      <c r="D84" s="73">
        <v>200</v>
      </c>
      <c r="E84" s="80">
        <v>45384</v>
      </c>
      <c r="F84" s="161"/>
      <c r="G84" s="208">
        <f t="shared" ref="G84:G88" si="18">E84+F84</f>
        <v>45384</v>
      </c>
    </row>
    <row r="85" spans="1:7">
      <c r="A85" s="308" t="s">
        <v>435</v>
      </c>
      <c r="B85" s="364">
        <v>2150200000</v>
      </c>
      <c r="C85" s="364"/>
      <c r="D85" s="73"/>
      <c r="E85" s="30">
        <f>E86+E87+E88</f>
        <v>74597567.5</v>
      </c>
      <c r="F85" s="30">
        <f t="shared" ref="F85:G85" si="19">F86+F87+F88</f>
        <v>0</v>
      </c>
      <c r="G85" s="30">
        <f t="shared" si="19"/>
        <v>74597567.5</v>
      </c>
    </row>
    <row r="86" spans="1:7" ht="129" customHeight="1">
      <c r="A86" s="308" t="s">
        <v>436</v>
      </c>
      <c r="B86" s="364">
        <v>2150280150</v>
      </c>
      <c r="C86" s="364"/>
      <c r="D86" s="73">
        <v>100</v>
      </c>
      <c r="E86" s="80">
        <v>19105690.5</v>
      </c>
      <c r="F86" s="161"/>
      <c r="G86" s="208">
        <f t="shared" si="18"/>
        <v>19105690.5</v>
      </c>
    </row>
    <row r="87" spans="1:7" ht="117" customHeight="1">
      <c r="A87" s="308" t="s">
        <v>437</v>
      </c>
      <c r="B87" s="364">
        <v>2150280150</v>
      </c>
      <c r="C87" s="364"/>
      <c r="D87" s="73">
        <v>200</v>
      </c>
      <c r="E87" s="80">
        <v>207631</v>
      </c>
      <c r="F87" s="161"/>
      <c r="G87" s="208">
        <f t="shared" si="18"/>
        <v>207631</v>
      </c>
    </row>
    <row r="88" spans="1:7" ht="117.75" customHeight="1">
      <c r="A88" s="308" t="s">
        <v>438</v>
      </c>
      <c r="B88" s="364">
        <v>2150280150</v>
      </c>
      <c r="C88" s="364"/>
      <c r="D88" s="73">
        <v>600</v>
      </c>
      <c r="E88" s="80">
        <v>55284246</v>
      </c>
      <c r="F88" s="161"/>
      <c r="G88" s="208">
        <f t="shared" si="18"/>
        <v>55284246</v>
      </c>
    </row>
    <row r="89" spans="1:7" ht="25.5">
      <c r="A89" s="313" t="s">
        <v>82</v>
      </c>
      <c r="B89" s="365">
        <v>2160000000</v>
      </c>
      <c r="C89" s="365"/>
      <c r="D89" s="73"/>
      <c r="E89" s="29">
        <f>E90+E98</f>
        <v>5922594.6699999999</v>
      </c>
      <c r="F89" s="29">
        <f t="shared" ref="F89:G89" si="20">F90+F98</f>
        <v>0</v>
      </c>
      <c r="G89" s="29">
        <f t="shared" si="20"/>
        <v>5922594.6699999999</v>
      </c>
    </row>
    <row r="90" spans="1:7">
      <c r="A90" s="308" t="s">
        <v>83</v>
      </c>
      <c r="B90" s="364">
        <v>2160100000</v>
      </c>
      <c r="C90" s="364"/>
      <c r="D90" s="73"/>
      <c r="E90" s="31">
        <f>E91+E92+E93+E94+E95+E96+E97</f>
        <v>4178894.6699999995</v>
      </c>
      <c r="F90" s="287">
        <f t="shared" ref="F90:G90" si="21">F91+F92+F93+F94+F95+F96+F97</f>
        <v>0</v>
      </c>
      <c r="G90" s="287">
        <f t="shared" si="21"/>
        <v>4178894.6699999995</v>
      </c>
    </row>
    <row r="91" spans="1:7" ht="40.5" customHeight="1">
      <c r="A91" s="308" t="s">
        <v>589</v>
      </c>
      <c r="B91" s="364">
        <v>2160100120</v>
      </c>
      <c r="C91" s="364"/>
      <c r="D91" s="73">
        <v>600</v>
      </c>
      <c r="E91" s="80">
        <v>2166972.79</v>
      </c>
      <c r="F91" s="161"/>
      <c r="G91" s="208">
        <f>E91+F91</f>
        <v>2166972.79</v>
      </c>
    </row>
    <row r="92" spans="1:7" s="78" customFormat="1" ht="66.75" customHeight="1">
      <c r="A92" s="8" t="s">
        <v>583</v>
      </c>
      <c r="B92" s="368" t="s">
        <v>556</v>
      </c>
      <c r="C92" s="368"/>
      <c r="D92" s="64">
        <v>600</v>
      </c>
      <c r="E92" s="30">
        <v>4887.4399999999996</v>
      </c>
      <c r="F92" s="30"/>
      <c r="G92" s="208">
        <f t="shared" ref="G92:G97" si="22">E92+F92</f>
        <v>4887.4399999999996</v>
      </c>
    </row>
    <row r="93" spans="1:7" s="82" customFormat="1" ht="64.5" customHeight="1">
      <c r="A93" s="8" t="s">
        <v>582</v>
      </c>
      <c r="B93" s="368" t="s">
        <v>560</v>
      </c>
      <c r="C93" s="368"/>
      <c r="D93" s="63" t="s">
        <v>561</v>
      </c>
      <c r="E93" s="86">
        <v>402398.99</v>
      </c>
      <c r="F93" s="86"/>
      <c r="G93" s="208">
        <f t="shared" si="22"/>
        <v>402398.99</v>
      </c>
    </row>
    <row r="94" spans="1:7" s="78" customFormat="1" ht="66" customHeight="1">
      <c r="A94" s="19" t="s">
        <v>581</v>
      </c>
      <c r="B94" s="368" t="s">
        <v>557</v>
      </c>
      <c r="C94" s="368"/>
      <c r="D94" s="64">
        <v>600</v>
      </c>
      <c r="E94" s="30">
        <v>1839.77</v>
      </c>
      <c r="F94" s="30"/>
      <c r="G94" s="208">
        <f t="shared" si="22"/>
        <v>1839.77</v>
      </c>
    </row>
    <row r="95" spans="1:7" s="78" customFormat="1" ht="78" customHeight="1">
      <c r="A95" s="8" t="s">
        <v>559</v>
      </c>
      <c r="B95" s="368" t="s">
        <v>558</v>
      </c>
      <c r="C95" s="368"/>
      <c r="D95" s="64">
        <v>600</v>
      </c>
      <c r="E95" s="50">
        <v>182137.36</v>
      </c>
      <c r="F95" s="50"/>
      <c r="G95" s="208">
        <f t="shared" si="22"/>
        <v>182137.36</v>
      </c>
    </row>
    <row r="96" spans="1:7" s="110" customFormat="1" ht="39" customHeight="1">
      <c r="A96" s="19" t="s">
        <v>608</v>
      </c>
      <c r="B96" s="368" t="s">
        <v>609</v>
      </c>
      <c r="C96" s="368"/>
      <c r="D96" s="64">
        <v>600</v>
      </c>
      <c r="E96" s="50">
        <v>694187.32</v>
      </c>
      <c r="F96" s="50"/>
      <c r="G96" s="208">
        <f t="shared" si="22"/>
        <v>694187.32</v>
      </c>
    </row>
    <row r="97" spans="1:7" s="110" customFormat="1" ht="43.5" customHeight="1">
      <c r="A97" s="19" t="s">
        <v>610</v>
      </c>
      <c r="B97" s="368" t="s">
        <v>611</v>
      </c>
      <c r="C97" s="368"/>
      <c r="D97" s="64">
        <v>600</v>
      </c>
      <c r="E97" s="50">
        <v>726471</v>
      </c>
      <c r="F97" s="50"/>
      <c r="G97" s="208">
        <f t="shared" si="22"/>
        <v>726471</v>
      </c>
    </row>
    <row r="98" spans="1:7" s="282" customFormat="1" ht="36" customHeight="1">
      <c r="A98" s="19" t="s">
        <v>863</v>
      </c>
      <c r="B98" s="368" t="s">
        <v>864</v>
      </c>
      <c r="C98" s="368"/>
      <c r="D98" s="285"/>
      <c r="E98" s="50">
        <f>E99+E100</f>
        <v>1743700</v>
      </c>
      <c r="F98" s="50">
        <f t="shared" ref="F98:G98" si="23">F99+F100</f>
        <v>0</v>
      </c>
      <c r="G98" s="50">
        <f t="shared" si="23"/>
        <v>1743700</v>
      </c>
    </row>
    <row r="99" spans="1:7" s="282" customFormat="1" ht="43.5" customHeight="1">
      <c r="A99" s="19" t="s">
        <v>642</v>
      </c>
      <c r="B99" s="368" t="s">
        <v>643</v>
      </c>
      <c r="C99" s="368"/>
      <c r="D99" s="286">
        <v>600</v>
      </c>
      <c r="E99" s="50">
        <v>1719686.2</v>
      </c>
      <c r="F99" s="50"/>
      <c r="G99" s="284">
        <f t="shared" ref="G99:G100" si="24">E99+F99</f>
        <v>1719686.2</v>
      </c>
    </row>
    <row r="100" spans="1:7" s="282" customFormat="1" ht="43.5" customHeight="1">
      <c r="A100" s="19" t="s">
        <v>642</v>
      </c>
      <c r="B100" s="368" t="s">
        <v>643</v>
      </c>
      <c r="C100" s="368"/>
      <c r="D100" s="286">
        <v>800</v>
      </c>
      <c r="E100" s="50">
        <v>24013.8</v>
      </c>
      <c r="F100" s="50"/>
      <c r="G100" s="284">
        <f t="shared" si="24"/>
        <v>24013.8</v>
      </c>
    </row>
    <row r="101" spans="1:7">
      <c r="A101" s="313" t="s">
        <v>84</v>
      </c>
      <c r="B101" s="365">
        <v>2170000000</v>
      </c>
      <c r="C101" s="365"/>
      <c r="D101" s="73"/>
      <c r="E101" s="29">
        <f t="shared" ref="E101:G101" si="25">E102</f>
        <v>822150</v>
      </c>
      <c r="F101" s="29">
        <f t="shared" si="25"/>
        <v>0</v>
      </c>
      <c r="G101" s="29">
        <f t="shared" si="25"/>
        <v>822150</v>
      </c>
    </row>
    <row r="102" spans="1:7">
      <c r="A102" s="308" t="s">
        <v>85</v>
      </c>
      <c r="B102" s="364">
        <v>2170100000</v>
      </c>
      <c r="C102" s="364"/>
      <c r="D102" s="73"/>
      <c r="E102" s="30">
        <f t="shared" ref="E102:G102" si="26">E103+E104+E105</f>
        <v>822150</v>
      </c>
      <c r="F102" s="30">
        <f t="shared" si="26"/>
        <v>0</v>
      </c>
      <c r="G102" s="30">
        <f t="shared" si="26"/>
        <v>822150</v>
      </c>
    </row>
    <row r="103" spans="1:7" ht="53.25" customHeight="1">
      <c r="A103" s="308" t="s">
        <v>489</v>
      </c>
      <c r="B103" s="364">
        <v>2170180200</v>
      </c>
      <c r="C103" s="364"/>
      <c r="D103" s="73">
        <v>600</v>
      </c>
      <c r="E103" s="80">
        <v>28350</v>
      </c>
      <c r="F103" s="161"/>
      <c r="G103" s="208">
        <f>E103+F103</f>
        <v>28350</v>
      </c>
    </row>
    <row r="104" spans="1:7" ht="42.75" customHeight="1">
      <c r="A104" s="308" t="s">
        <v>109</v>
      </c>
      <c r="B104" s="364" t="s">
        <v>380</v>
      </c>
      <c r="C104" s="364"/>
      <c r="D104" s="73">
        <v>200</v>
      </c>
      <c r="E104" s="80">
        <v>240975</v>
      </c>
      <c r="F104" s="161"/>
      <c r="G104" s="208">
        <f t="shared" ref="G104:G105" si="27">E104+F104</f>
        <v>240975</v>
      </c>
    </row>
    <row r="105" spans="1:7" ht="43.5" customHeight="1">
      <c r="A105" s="308" t="s">
        <v>110</v>
      </c>
      <c r="B105" s="364" t="s">
        <v>380</v>
      </c>
      <c r="C105" s="364"/>
      <c r="D105" s="73">
        <v>600</v>
      </c>
      <c r="E105" s="80">
        <v>552825</v>
      </c>
      <c r="F105" s="161"/>
      <c r="G105" s="208">
        <f t="shared" si="27"/>
        <v>552825</v>
      </c>
    </row>
    <row r="106" spans="1:7">
      <c r="A106" s="315" t="s">
        <v>300</v>
      </c>
      <c r="B106" s="365">
        <v>2180000000</v>
      </c>
      <c r="C106" s="365"/>
      <c r="D106" s="72"/>
      <c r="E106" s="29">
        <f t="shared" ref="E106:G106" si="28">E107</f>
        <v>270000</v>
      </c>
      <c r="F106" s="29">
        <f t="shared" si="28"/>
        <v>0</v>
      </c>
      <c r="G106" s="29">
        <f t="shared" si="28"/>
        <v>270000</v>
      </c>
    </row>
    <row r="107" spans="1:7" ht="25.5">
      <c r="A107" s="308" t="s">
        <v>76</v>
      </c>
      <c r="B107" s="364">
        <v>2180100000</v>
      </c>
      <c r="C107" s="364"/>
      <c r="D107" s="72"/>
      <c r="E107" s="30">
        <f>E108+E109+E110</f>
        <v>270000</v>
      </c>
      <c r="F107" s="30">
        <f t="shared" ref="F107:G107" si="29">F108+F109+F110</f>
        <v>0</v>
      </c>
      <c r="G107" s="30">
        <f t="shared" si="29"/>
        <v>270000</v>
      </c>
    </row>
    <row r="108" spans="1:7" ht="54" customHeight="1">
      <c r="A108" s="308" t="s">
        <v>645</v>
      </c>
      <c r="B108" s="364">
        <v>2180100130</v>
      </c>
      <c r="C108" s="364"/>
      <c r="D108" s="73">
        <v>300</v>
      </c>
      <c r="E108" s="80">
        <v>54000</v>
      </c>
      <c r="F108" s="161"/>
      <c r="G108" s="208">
        <f>E108+F108</f>
        <v>54000</v>
      </c>
    </row>
    <row r="109" spans="1:7" ht="27" customHeight="1">
      <c r="A109" s="308" t="s">
        <v>612</v>
      </c>
      <c r="B109" s="364">
        <v>2180100140</v>
      </c>
      <c r="C109" s="364"/>
      <c r="D109" s="111">
        <v>300</v>
      </c>
      <c r="E109" s="80">
        <v>156000</v>
      </c>
      <c r="F109" s="161"/>
      <c r="G109" s="208">
        <f t="shared" ref="G109:G110" si="30">E109+F109</f>
        <v>156000</v>
      </c>
    </row>
    <row r="110" spans="1:7" ht="30" customHeight="1">
      <c r="A110" s="308" t="s">
        <v>613</v>
      </c>
      <c r="B110" s="364">
        <v>2180100150</v>
      </c>
      <c r="C110" s="364"/>
      <c r="D110" s="111">
        <v>300</v>
      </c>
      <c r="E110" s="80">
        <v>60000</v>
      </c>
      <c r="F110" s="161"/>
      <c r="G110" s="208">
        <f t="shared" si="30"/>
        <v>60000</v>
      </c>
    </row>
    <row r="111" spans="1:7" ht="41.25" customHeight="1">
      <c r="A111" s="315" t="s">
        <v>142</v>
      </c>
      <c r="B111" s="365">
        <v>2190000000</v>
      </c>
      <c r="C111" s="365"/>
      <c r="D111" s="73"/>
      <c r="E111" s="29">
        <f t="shared" ref="E111:G111" si="31">E112</f>
        <v>80000</v>
      </c>
      <c r="F111" s="29">
        <f t="shared" si="31"/>
        <v>0</v>
      </c>
      <c r="G111" s="29">
        <f t="shared" si="31"/>
        <v>80000</v>
      </c>
    </row>
    <row r="112" spans="1:7" ht="20.25" customHeight="1">
      <c r="A112" s="308" t="s">
        <v>76</v>
      </c>
      <c r="B112" s="364">
        <v>2190100000</v>
      </c>
      <c r="C112" s="364"/>
      <c r="D112" s="73"/>
      <c r="E112" s="30">
        <f>E113+E114</f>
        <v>80000</v>
      </c>
      <c r="F112" s="30">
        <f t="shared" ref="F112:G112" si="32">F113+F114</f>
        <v>0</v>
      </c>
      <c r="G112" s="30">
        <f t="shared" si="32"/>
        <v>80000</v>
      </c>
    </row>
    <row r="113" spans="1:7" ht="40.5" customHeight="1">
      <c r="A113" s="308" t="s">
        <v>257</v>
      </c>
      <c r="B113" s="364">
        <v>2190100430</v>
      </c>
      <c r="C113" s="364"/>
      <c r="D113" s="99">
        <v>200</v>
      </c>
      <c r="E113" s="80">
        <v>77000</v>
      </c>
      <c r="F113" s="161"/>
      <c r="G113" s="208">
        <f>E113+F113</f>
        <v>77000</v>
      </c>
    </row>
    <row r="114" spans="1:7" s="130" customFormat="1" ht="55.5" customHeight="1">
      <c r="A114" s="308" t="s">
        <v>646</v>
      </c>
      <c r="B114" s="364">
        <v>2190100440</v>
      </c>
      <c r="C114" s="364"/>
      <c r="D114" s="131">
        <v>300</v>
      </c>
      <c r="E114" s="128">
        <v>3000</v>
      </c>
      <c r="F114" s="161"/>
      <c r="G114" s="208">
        <f>E114+F114</f>
        <v>3000</v>
      </c>
    </row>
    <row r="115" spans="1:7" ht="25.5" customHeight="1">
      <c r="A115" s="308" t="s">
        <v>527</v>
      </c>
      <c r="B115" s="365">
        <v>2200000000</v>
      </c>
      <c r="C115" s="365"/>
      <c r="D115" s="73"/>
      <c r="E115" s="29">
        <f>E116+E136+E144</f>
        <v>14394079.16</v>
      </c>
      <c r="F115" s="29">
        <f t="shared" ref="F115:G115" si="33">F116+F136+F144</f>
        <v>0</v>
      </c>
      <c r="G115" s="29">
        <f t="shared" si="33"/>
        <v>14394079.16</v>
      </c>
    </row>
    <row r="116" spans="1:7" ht="25.5" customHeight="1">
      <c r="A116" s="313" t="s">
        <v>381</v>
      </c>
      <c r="B116" s="365">
        <v>2210000000</v>
      </c>
      <c r="C116" s="365"/>
      <c r="D116" s="72"/>
      <c r="E116" s="29">
        <f>E117+E122+E124+E129+E134</f>
        <v>10760891.16</v>
      </c>
      <c r="F116" s="29">
        <f t="shared" ref="F116:G116" si="34">F117+F122+F124+F129+F134</f>
        <v>0</v>
      </c>
      <c r="G116" s="29">
        <f t="shared" si="34"/>
        <v>10760891.16</v>
      </c>
    </row>
    <row r="117" spans="1:7">
      <c r="A117" s="308" t="s">
        <v>87</v>
      </c>
      <c r="B117" s="364">
        <v>2210100000</v>
      </c>
      <c r="C117" s="364"/>
      <c r="D117" s="73"/>
      <c r="E117" s="30">
        <f>E118+E119+E120+E121</f>
        <v>4582040</v>
      </c>
      <c r="F117" s="30">
        <f t="shared" ref="F117:G117" si="35">F118+F119+F120+F121</f>
        <v>0</v>
      </c>
      <c r="G117" s="30">
        <f t="shared" si="35"/>
        <v>4582040</v>
      </c>
    </row>
    <row r="118" spans="1:7" ht="67.5" customHeight="1">
      <c r="A118" s="308" t="s">
        <v>490</v>
      </c>
      <c r="B118" s="364">
        <v>2210100170</v>
      </c>
      <c r="C118" s="364"/>
      <c r="D118" s="73">
        <v>100</v>
      </c>
      <c r="E118" s="80">
        <v>2042736</v>
      </c>
      <c r="F118" s="161"/>
      <c r="G118" s="208">
        <f>E118+F118</f>
        <v>2042736</v>
      </c>
    </row>
    <row r="119" spans="1:7" ht="42" customHeight="1">
      <c r="A119" s="308" t="s">
        <v>491</v>
      </c>
      <c r="B119" s="364">
        <v>2210100170</v>
      </c>
      <c r="C119" s="364"/>
      <c r="D119" s="73">
        <v>200</v>
      </c>
      <c r="E119" s="80">
        <v>2510304</v>
      </c>
      <c r="F119" s="161"/>
      <c r="G119" s="208">
        <f t="shared" ref="G119:G135" si="36">E119+F119</f>
        <v>2510304</v>
      </c>
    </row>
    <row r="120" spans="1:7" ht="26.25" customHeight="1">
      <c r="A120" s="308" t="s">
        <v>492</v>
      </c>
      <c r="B120" s="364">
        <v>2210100170</v>
      </c>
      <c r="C120" s="364"/>
      <c r="D120" s="73">
        <v>800</v>
      </c>
      <c r="E120" s="80">
        <v>14000</v>
      </c>
      <c r="F120" s="161"/>
      <c r="G120" s="208">
        <f t="shared" si="36"/>
        <v>14000</v>
      </c>
    </row>
    <row r="121" spans="1:7" ht="29.25" customHeight="1">
      <c r="A121" s="308" t="s">
        <v>106</v>
      </c>
      <c r="B121" s="364">
        <v>2210100180</v>
      </c>
      <c r="C121" s="364"/>
      <c r="D121" s="73">
        <v>200</v>
      </c>
      <c r="E121" s="80">
        <v>15000</v>
      </c>
      <c r="F121" s="161"/>
      <c r="G121" s="208">
        <f t="shared" si="36"/>
        <v>15000</v>
      </c>
    </row>
    <row r="122" spans="1:7" ht="25.5">
      <c r="A122" s="308" t="s">
        <v>88</v>
      </c>
      <c r="B122" s="364">
        <v>2210200000</v>
      </c>
      <c r="C122" s="364"/>
      <c r="D122" s="73"/>
      <c r="E122" s="30">
        <f>E123</f>
        <v>91249</v>
      </c>
      <c r="F122" s="30">
        <f t="shared" ref="F122:G122" si="37">F123</f>
        <v>0</v>
      </c>
      <c r="G122" s="30">
        <f t="shared" si="37"/>
        <v>91249</v>
      </c>
    </row>
    <row r="123" spans="1:7" ht="38.25">
      <c r="A123" s="308" t="s">
        <v>493</v>
      </c>
      <c r="B123" s="364">
        <v>2210200190</v>
      </c>
      <c r="C123" s="364"/>
      <c r="D123" s="73">
        <v>200</v>
      </c>
      <c r="E123" s="80">
        <v>91249</v>
      </c>
      <c r="F123" s="161"/>
      <c r="G123" s="208">
        <f t="shared" si="36"/>
        <v>91249</v>
      </c>
    </row>
    <row r="124" spans="1:7" ht="25.5">
      <c r="A124" s="308" t="s">
        <v>89</v>
      </c>
      <c r="B124" s="364">
        <v>2210300000</v>
      </c>
      <c r="C124" s="364"/>
      <c r="D124" s="73"/>
      <c r="E124" s="30">
        <f>E125+E126+E127+E128</f>
        <v>3536755</v>
      </c>
      <c r="F124" s="30">
        <f t="shared" ref="F124:G124" si="38">F125+F126+F127+F128</f>
        <v>0</v>
      </c>
      <c r="G124" s="30">
        <f t="shared" si="38"/>
        <v>3536755</v>
      </c>
    </row>
    <row r="125" spans="1:7" ht="81" customHeight="1">
      <c r="A125" s="308" t="s">
        <v>494</v>
      </c>
      <c r="B125" s="364" t="s">
        <v>383</v>
      </c>
      <c r="C125" s="364"/>
      <c r="D125" s="73">
        <v>100</v>
      </c>
      <c r="E125" s="80">
        <v>286730</v>
      </c>
      <c r="F125" s="161"/>
      <c r="G125" s="208">
        <f t="shared" si="36"/>
        <v>286730</v>
      </c>
    </row>
    <row r="126" spans="1:7" s="82" customFormat="1" ht="77.25" customHeight="1">
      <c r="A126" s="8" t="s">
        <v>562</v>
      </c>
      <c r="B126" s="368" t="s">
        <v>382</v>
      </c>
      <c r="C126" s="368"/>
      <c r="D126" s="85" t="s">
        <v>7</v>
      </c>
      <c r="E126" s="104">
        <v>2580567</v>
      </c>
      <c r="F126" s="154"/>
      <c r="G126" s="208">
        <f t="shared" si="36"/>
        <v>2580567</v>
      </c>
    </row>
    <row r="127" spans="1:7" s="110" customFormat="1" ht="57" customHeight="1">
      <c r="A127" s="19" t="s">
        <v>295</v>
      </c>
      <c r="B127" s="368" t="s">
        <v>614</v>
      </c>
      <c r="C127" s="368"/>
      <c r="D127" s="64">
        <v>100</v>
      </c>
      <c r="E127" s="112">
        <v>376313</v>
      </c>
      <c r="F127" s="154"/>
      <c r="G127" s="208">
        <f t="shared" si="36"/>
        <v>376313</v>
      </c>
    </row>
    <row r="128" spans="1:7" s="110" customFormat="1" ht="54" customHeight="1">
      <c r="A128" s="19" t="s">
        <v>296</v>
      </c>
      <c r="B128" s="368" t="s">
        <v>615</v>
      </c>
      <c r="C128" s="368"/>
      <c r="D128" s="64">
        <v>100</v>
      </c>
      <c r="E128" s="112">
        <v>293145</v>
      </c>
      <c r="F128" s="154"/>
      <c r="G128" s="208">
        <f t="shared" si="36"/>
        <v>293145</v>
      </c>
    </row>
    <row r="129" spans="1:7" ht="17.25" customHeight="1">
      <c r="A129" s="308" t="s">
        <v>528</v>
      </c>
      <c r="B129" s="364">
        <v>2210400000</v>
      </c>
      <c r="C129" s="364"/>
      <c r="D129" s="73"/>
      <c r="E129" s="30">
        <f>E130+E131+E132+E133</f>
        <v>2442234.1500000004</v>
      </c>
      <c r="F129" s="30">
        <f t="shared" ref="F129:G129" si="39">F130+F131+F132+F133</f>
        <v>0</v>
      </c>
      <c r="G129" s="30">
        <f t="shared" si="39"/>
        <v>2442234.1500000004</v>
      </c>
    </row>
    <row r="130" spans="1:7" ht="79.5" customHeight="1">
      <c r="A130" s="308" t="s">
        <v>232</v>
      </c>
      <c r="B130" s="364">
        <v>2210400200</v>
      </c>
      <c r="C130" s="364"/>
      <c r="D130" s="73">
        <v>100</v>
      </c>
      <c r="E130" s="80">
        <v>1756334</v>
      </c>
      <c r="F130" s="161"/>
      <c r="G130" s="208">
        <f t="shared" si="36"/>
        <v>1756334</v>
      </c>
    </row>
    <row r="131" spans="1:7" ht="53.25" customHeight="1">
      <c r="A131" s="308" t="s">
        <v>529</v>
      </c>
      <c r="B131" s="364">
        <v>2210400200</v>
      </c>
      <c r="C131" s="364"/>
      <c r="D131" s="73">
        <v>200</v>
      </c>
      <c r="E131" s="80">
        <v>420121.43</v>
      </c>
      <c r="F131" s="161"/>
      <c r="G131" s="208">
        <f t="shared" si="36"/>
        <v>420121.43</v>
      </c>
    </row>
    <row r="132" spans="1:7" s="110" customFormat="1" ht="56.25" customHeight="1">
      <c r="A132" s="8" t="s">
        <v>616</v>
      </c>
      <c r="B132" s="368" t="s">
        <v>617</v>
      </c>
      <c r="C132" s="368"/>
      <c r="D132" s="64">
        <v>500</v>
      </c>
      <c r="E132" s="109">
        <v>238407</v>
      </c>
      <c r="F132" s="161"/>
      <c r="G132" s="208">
        <f t="shared" si="36"/>
        <v>238407</v>
      </c>
    </row>
    <row r="133" spans="1:7" s="110" customFormat="1" ht="53.25" customHeight="1">
      <c r="A133" s="8" t="s">
        <v>618</v>
      </c>
      <c r="B133" s="368" t="s">
        <v>619</v>
      </c>
      <c r="C133" s="368"/>
      <c r="D133" s="64">
        <v>200</v>
      </c>
      <c r="E133" s="109">
        <v>27371.72</v>
      </c>
      <c r="F133" s="161"/>
      <c r="G133" s="208">
        <f t="shared" si="36"/>
        <v>27371.72</v>
      </c>
    </row>
    <row r="134" spans="1:7" s="187" customFormat="1" ht="16.5" customHeight="1">
      <c r="A134" s="8" t="s">
        <v>764</v>
      </c>
      <c r="B134" s="368" t="s">
        <v>706</v>
      </c>
      <c r="C134" s="368"/>
      <c r="D134" s="132"/>
      <c r="E134" s="185">
        <f>E135</f>
        <v>108613.01</v>
      </c>
      <c r="F134" s="185">
        <f t="shared" ref="F134:G134" si="40">F135</f>
        <v>0</v>
      </c>
      <c r="G134" s="208">
        <f t="shared" si="40"/>
        <v>108613.01</v>
      </c>
    </row>
    <row r="135" spans="1:7" s="187" customFormat="1" ht="42" customHeight="1">
      <c r="A135" s="8" t="s">
        <v>707</v>
      </c>
      <c r="B135" s="368" t="s">
        <v>708</v>
      </c>
      <c r="C135" s="368"/>
      <c r="D135" s="132">
        <v>200</v>
      </c>
      <c r="E135" s="225">
        <v>108613.01</v>
      </c>
      <c r="F135" s="185"/>
      <c r="G135" s="208">
        <f t="shared" si="36"/>
        <v>108613.01</v>
      </c>
    </row>
    <row r="136" spans="1:7" ht="25.5">
      <c r="A136" s="313" t="s">
        <v>90</v>
      </c>
      <c r="B136" s="365">
        <v>2220000000</v>
      </c>
      <c r="C136" s="365"/>
      <c r="D136" s="73"/>
      <c r="E136" s="29">
        <f t="shared" ref="E136:G136" si="41">E137</f>
        <v>2333188</v>
      </c>
      <c r="F136" s="29">
        <f t="shared" si="41"/>
        <v>0</v>
      </c>
      <c r="G136" s="29">
        <f t="shared" si="41"/>
        <v>2333188</v>
      </c>
    </row>
    <row r="137" spans="1:7" ht="17.25" customHeight="1">
      <c r="A137" s="308" t="s">
        <v>83</v>
      </c>
      <c r="B137" s="364">
        <v>2220100000</v>
      </c>
      <c r="C137" s="364"/>
      <c r="D137" s="73"/>
      <c r="E137" s="30">
        <f>E138+E139+E140+E141+E142+E143</f>
        <v>2333188</v>
      </c>
      <c r="F137" s="30">
        <f t="shared" ref="F137:G137" si="42">F138+F139+F140+F141+F142+F143</f>
        <v>0</v>
      </c>
      <c r="G137" s="30">
        <f t="shared" si="42"/>
        <v>2333188</v>
      </c>
    </row>
    <row r="138" spans="1:7" ht="69" customHeight="1">
      <c r="A138" s="308" t="s">
        <v>495</v>
      </c>
      <c r="B138" s="364">
        <v>2220100210</v>
      </c>
      <c r="C138" s="364"/>
      <c r="D138" s="73">
        <v>100</v>
      </c>
      <c r="E138" s="80">
        <v>1344343.44</v>
      </c>
      <c r="F138" s="161"/>
      <c r="G138" s="208">
        <f>E138+F138</f>
        <v>1344343.44</v>
      </c>
    </row>
    <row r="139" spans="1:7" ht="42" customHeight="1">
      <c r="A139" s="308" t="s">
        <v>496</v>
      </c>
      <c r="B139" s="364">
        <v>2220100210</v>
      </c>
      <c r="C139" s="364"/>
      <c r="D139" s="73">
        <v>200</v>
      </c>
      <c r="E139" s="80">
        <v>82831</v>
      </c>
      <c r="F139" s="161"/>
      <c r="G139" s="208">
        <f t="shared" ref="G139:G143" si="43">E139+F139</f>
        <v>82831</v>
      </c>
    </row>
    <row r="140" spans="1:7" s="82" customFormat="1" ht="90.75" customHeight="1">
      <c r="A140" s="8" t="s">
        <v>563</v>
      </c>
      <c r="B140" s="369" t="s">
        <v>564</v>
      </c>
      <c r="C140" s="369"/>
      <c r="D140" s="18">
        <v>100</v>
      </c>
      <c r="E140" s="104">
        <v>56498.559999999998</v>
      </c>
      <c r="F140" s="154"/>
      <c r="G140" s="208">
        <f t="shared" si="43"/>
        <v>56498.559999999998</v>
      </c>
    </row>
    <row r="141" spans="1:7" s="82" customFormat="1" ht="91.5" customHeight="1">
      <c r="A141" s="8" t="s">
        <v>565</v>
      </c>
      <c r="B141" s="368" t="s">
        <v>566</v>
      </c>
      <c r="C141" s="368"/>
      <c r="D141" s="63" t="s">
        <v>7</v>
      </c>
      <c r="E141" s="104">
        <v>508487</v>
      </c>
      <c r="F141" s="154"/>
      <c r="G141" s="208">
        <f t="shared" si="43"/>
        <v>508487</v>
      </c>
    </row>
    <row r="142" spans="1:7" s="110" customFormat="1" ht="51.75" customHeight="1">
      <c r="A142" s="19" t="s">
        <v>295</v>
      </c>
      <c r="B142" s="368" t="s">
        <v>620</v>
      </c>
      <c r="C142" s="368"/>
      <c r="D142" s="64">
        <v>100</v>
      </c>
      <c r="E142" s="112">
        <v>203262</v>
      </c>
      <c r="F142" s="154"/>
      <c r="G142" s="208">
        <f t="shared" si="43"/>
        <v>203262</v>
      </c>
    </row>
    <row r="143" spans="1:7" s="110" customFormat="1" ht="54" customHeight="1">
      <c r="A143" s="19" t="s">
        <v>296</v>
      </c>
      <c r="B143" s="368" t="s">
        <v>621</v>
      </c>
      <c r="C143" s="368"/>
      <c r="D143" s="64">
        <v>100</v>
      </c>
      <c r="E143" s="112">
        <v>137766</v>
      </c>
      <c r="F143" s="154"/>
      <c r="G143" s="208">
        <f t="shared" si="43"/>
        <v>137766</v>
      </c>
    </row>
    <row r="144" spans="1:7" ht="27" customHeight="1">
      <c r="A144" s="315" t="s">
        <v>384</v>
      </c>
      <c r="B144" s="365">
        <v>2240000000</v>
      </c>
      <c r="C144" s="365"/>
      <c r="D144" s="72"/>
      <c r="E144" s="29">
        <f>E145</f>
        <v>1300000</v>
      </c>
      <c r="F144" s="29">
        <f t="shared" ref="F144:G144" si="44">F145</f>
        <v>0</v>
      </c>
      <c r="G144" s="29">
        <f t="shared" si="44"/>
        <v>1300000</v>
      </c>
    </row>
    <row r="145" spans="1:7" ht="25.5">
      <c r="A145" s="308" t="s">
        <v>385</v>
      </c>
      <c r="B145" s="364">
        <v>2240100000</v>
      </c>
      <c r="C145" s="364"/>
      <c r="D145" s="73"/>
      <c r="E145" s="30">
        <f t="shared" ref="E145:G145" si="45">E146</f>
        <v>1300000</v>
      </c>
      <c r="F145" s="30">
        <f t="shared" si="45"/>
        <v>0</v>
      </c>
      <c r="G145" s="30">
        <f t="shared" si="45"/>
        <v>1300000</v>
      </c>
    </row>
    <row r="146" spans="1:7" ht="30" customHeight="1">
      <c r="A146" s="308" t="s">
        <v>386</v>
      </c>
      <c r="B146" s="364">
        <v>2240100230</v>
      </c>
      <c r="C146" s="364"/>
      <c r="D146" s="73">
        <v>200</v>
      </c>
      <c r="E146" s="80">
        <v>1300000</v>
      </c>
      <c r="F146" s="161"/>
      <c r="G146" s="208">
        <f>E146+F146</f>
        <v>1300000</v>
      </c>
    </row>
    <row r="147" spans="1:7" ht="25.5">
      <c r="A147" s="315" t="s">
        <v>12</v>
      </c>
      <c r="B147" s="365">
        <v>2300000000</v>
      </c>
      <c r="C147" s="365"/>
      <c r="D147" s="73"/>
      <c r="E147" s="29">
        <f>E148+E154</f>
        <v>1724000</v>
      </c>
      <c r="F147" s="29">
        <f t="shared" ref="F147:G147" si="46">F148+F154</f>
        <v>0</v>
      </c>
      <c r="G147" s="29">
        <f t="shared" si="46"/>
        <v>1724000</v>
      </c>
    </row>
    <row r="148" spans="1:7" ht="39.75" customHeight="1">
      <c r="A148" s="312" t="s">
        <v>387</v>
      </c>
      <c r="B148" s="364">
        <v>2310000000</v>
      </c>
      <c r="C148" s="364"/>
      <c r="D148" s="15"/>
      <c r="E148" s="30">
        <f>E149</f>
        <v>1470000</v>
      </c>
      <c r="F148" s="30">
        <f t="shared" ref="F148:G148" si="47">F149</f>
        <v>0</v>
      </c>
      <c r="G148" s="30">
        <f t="shared" si="47"/>
        <v>1470000</v>
      </c>
    </row>
    <row r="149" spans="1:7" ht="29.25" customHeight="1">
      <c r="A149" s="308" t="s">
        <v>91</v>
      </c>
      <c r="B149" s="364">
        <v>2310100000</v>
      </c>
      <c r="C149" s="364"/>
      <c r="D149" s="15"/>
      <c r="E149" s="30">
        <f>E151+E150+E153+E152</f>
        <v>1470000</v>
      </c>
      <c r="F149" s="30">
        <f t="shared" ref="F149:G149" si="48">F151+F150+F153+F152</f>
        <v>0</v>
      </c>
      <c r="G149" s="30">
        <f t="shared" si="48"/>
        <v>1470000</v>
      </c>
    </row>
    <row r="150" spans="1:7" s="103" customFormat="1" ht="68.25" customHeight="1">
      <c r="A150" s="308" t="s">
        <v>586</v>
      </c>
      <c r="B150" s="364">
        <v>2310100240</v>
      </c>
      <c r="C150" s="364"/>
      <c r="D150" s="102">
        <v>100</v>
      </c>
      <c r="E150" s="101">
        <v>0</v>
      </c>
      <c r="F150" s="161"/>
      <c r="G150" s="208">
        <f>E150+F150</f>
        <v>0</v>
      </c>
    </row>
    <row r="151" spans="1:7" ht="38.25">
      <c r="A151" s="308" t="s">
        <v>497</v>
      </c>
      <c r="B151" s="364">
        <v>2310100240</v>
      </c>
      <c r="C151" s="364"/>
      <c r="D151" s="73">
        <v>200</v>
      </c>
      <c r="E151" s="80">
        <v>370000</v>
      </c>
      <c r="F151" s="161"/>
      <c r="G151" s="208">
        <f t="shared" ref="G151:G157" si="49">E151+F151</f>
        <v>370000</v>
      </c>
    </row>
    <row r="152" spans="1:7" s="221" customFormat="1" ht="38.25">
      <c r="A152" s="309" t="s">
        <v>769</v>
      </c>
      <c r="B152" s="364">
        <v>2310100240</v>
      </c>
      <c r="C152" s="364"/>
      <c r="D152" s="220">
        <v>600</v>
      </c>
      <c r="E152" s="222">
        <v>100000</v>
      </c>
      <c r="F152" s="222"/>
      <c r="G152" s="222">
        <f t="shared" si="49"/>
        <v>100000</v>
      </c>
    </row>
    <row r="153" spans="1:7" s="130" customFormat="1" ht="42.75" customHeight="1">
      <c r="A153" s="308" t="s">
        <v>648</v>
      </c>
      <c r="B153" s="364">
        <v>2310100220</v>
      </c>
      <c r="C153" s="364"/>
      <c r="D153" s="129">
        <v>200</v>
      </c>
      <c r="E153" s="128">
        <v>1000000</v>
      </c>
      <c r="F153" s="161"/>
      <c r="G153" s="208">
        <f t="shared" si="49"/>
        <v>1000000</v>
      </c>
    </row>
    <row r="154" spans="1:7" ht="20.25" customHeight="1">
      <c r="A154" s="308" t="s">
        <v>297</v>
      </c>
      <c r="B154" s="364">
        <v>2320000000</v>
      </c>
      <c r="C154" s="364"/>
      <c r="D154" s="73"/>
      <c r="E154" s="30">
        <f t="shared" ref="E154:G154" si="50">E155</f>
        <v>254000</v>
      </c>
      <c r="F154" s="30">
        <f t="shared" si="50"/>
        <v>0</v>
      </c>
      <c r="G154" s="30">
        <f t="shared" si="50"/>
        <v>254000</v>
      </c>
    </row>
    <row r="155" spans="1:7" ht="21" customHeight="1">
      <c r="A155" s="308" t="s">
        <v>298</v>
      </c>
      <c r="B155" s="364">
        <v>2320100000</v>
      </c>
      <c r="C155" s="364"/>
      <c r="D155" s="73"/>
      <c r="E155" s="30">
        <f>E156+E157</f>
        <v>254000</v>
      </c>
      <c r="F155" s="30">
        <f t="shared" ref="F155:G155" si="51">F156+F157</f>
        <v>0</v>
      </c>
      <c r="G155" s="30">
        <f t="shared" si="51"/>
        <v>254000</v>
      </c>
    </row>
    <row r="156" spans="1:7" ht="53.25" customHeight="1">
      <c r="A156" s="308" t="s">
        <v>302</v>
      </c>
      <c r="B156" s="364">
        <v>2320100410</v>
      </c>
      <c r="C156" s="364"/>
      <c r="D156" s="73">
        <v>100</v>
      </c>
      <c r="E156" s="80">
        <v>0</v>
      </c>
      <c r="F156" s="161"/>
      <c r="G156" s="208">
        <f t="shared" si="49"/>
        <v>0</v>
      </c>
    </row>
    <row r="157" spans="1:7" s="221" customFormat="1" ht="31.5" customHeight="1">
      <c r="A157" s="308" t="s">
        <v>770</v>
      </c>
      <c r="B157" s="364">
        <v>2320100410</v>
      </c>
      <c r="C157" s="364"/>
      <c r="D157" s="220">
        <v>600</v>
      </c>
      <c r="E157" s="225">
        <v>254000</v>
      </c>
      <c r="F157" s="222"/>
      <c r="G157" s="222">
        <f t="shared" si="49"/>
        <v>254000</v>
      </c>
    </row>
    <row r="158" spans="1:7" ht="25.5">
      <c r="A158" s="315" t="s">
        <v>337</v>
      </c>
      <c r="B158" s="365">
        <v>2400000000</v>
      </c>
      <c r="C158" s="365"/>
      <c r="D158" s="72"/>
      <c r="E158" s="29">
        <f t="shared" ref="E158:G159" si="52">E159</f>
        <v>500000</v>
      </c>
      <c r="F158" s="29">
        <f t="shared" si="52"/>
        <v>0</v>
      </c>
      <c r="G158" s="29">
        <f t="shared" si="52"/>
        <v>500000</v>
      </c>
    </row>
    <row r="159" spans="1:7" ht="25.5">
      <c r="A159" s="312" t="s">
        <v>338</v>
      </c>
      <c r="B159" s="364">
        <v>2410000000</v>
      </c>
      <c r="C159" s="364"/>
      <c r="D159" s="73"/>
      <c r="E159" s="30">
        <f t="shared" si="52"/>
        <v>500000</v>
      </c>
      <c r="F159" s="30">
        <f t="shared" si="52"/>
        <v>0</v>
      </c>
      <c r="G159" s="30">
        <f t="shared" si="52"/>
        <v>500000</v>
      </c>
    </row>
    <row r="160" spans="1:7" ht="52.5" customHeight="1">
      <c r="A160" s="308" t="s">
        <v>591</v>
      </c>
      <c r="B160" s="364">
        <v>2410100000</v>
      </c>
      <c r="C160" s="364"/>
      <c r="D160" s="73"/>
      <c r="E160" s="30">
        <f>E161+E162+E163</f>
        <v>500000</v>
      </c>
      <c r="F160" s="30">
        <f t="shared" ref="F160:G160" si="53">F161+F162+F163</f>
        <v>0</v>
      </c>
      <c r="G160" s="30">
        <f t="shared" si="53"/>
        <v>500000</v>
      </c>
    </row>
    <row r="161" spans="1:7" ht="67.5" customHeight="1">
      <c r="A161" s="308" t="s">
        <v>670</v>
      </c>
      <c r="B161" s="364">
        <v>2410160010</v>
      </c>
      <c r="C161" s="364"/>
      <c r="D161" s="73">
        <v>800</v>
      </c>
      <c r="E161" s="80">
        <v>235000</v>
      </c>
      <c r="F161" s="161"/>
      <c r="G161" s="208">
        <f>E161+F161</f>
        <v>235000</v>
      </c>
    </row>
    <row r="162" spans="1:7" ht="78" customHeight="1">
      <c r="A162" s="308" t="s">
        <v>671</v>
      </c>
      <c r="B162" s="364">
        <v>2410160020</v>
      </c>
      <c r="C162" s="364"/>
      <c r="D162" s="73">
        <v>800</v>
      </c>
      <c r="E162" s="80">
        <v>235000</v>
      </c>
      <c r="F162" s="161"/>
      <c r="G162" s="208">
        <f t="shared" ref="G162:G163" si="54">E162+F162</f>
        <v>235000</v>
      </c>
    </row>
    <row r="163" spans="1:7" ht="56.25" customHeight="1">
      <c r="A163" s="308" t="s">
        <v>667</v>
      </c>
      <c r="B163" s="364">
        <v>2410120200</v>
      </c>
      <c r="C163" s="364"/>
      <c r="D163" s="73">
        <v>800</v>
      </c>
      <c r="E163" s="80">
        <v>30000</v>
      </c>
      <c r="F163" s="161"/>
      <c r="G163" s="208">
        <f t="shared" si="54"/>
        <v>30000</v>
      </c>
    </row>
    <row r="164" spans="1:7" ht="25.5">
      <c r="A164" s="315" t="s">
        <v>374</v>
      </c>
      <c r="B164" s="365">
        <v>2500000000</v>
      </c>
      <c r="C164" s="365"/>
      <c r="D164" s="72"/>
      <c r="E164" s="29">
        <f t="shared" ref="E164:G164" si="55">E165+E168</f>
        <v>340000</v>
      </c>
      <c r="F164" s="29">
        <f t="shared" si="55"/>
        <v>0</v>
      </c>
      <c r="G164" s="29">
        <f t="shared" si="55"/>
        <v>340000</v>
      </c>
    </row>
    <row r="165" spans="1:7" ht="25.5">
      <c r="A165" s="312" t="s">
        <v>404</v>
      </c>
      <c r="B165" s="364">
        <v>2510000000</v>
      </c>
      <c r="C165" s="364"/>
      <c r="D165" s="73"/>
      <c r="E165" s="30">
        <f t="shared" ref="E165:G166" si="56">E166</f>
        <v>190000</v>
      </c>
      <c r="F165" s="30">
        <f t="shared" si="56"/>
        <v>0</v>
      </c>
      <c r="G165" s="30">
        <f t="shared" si="56"/>
        <v>190000</v>
      </c>
    </row>
    <row r="166" spans="1:7">
      <c r="A166" s="308" t="s">
        <v>86</v>
      </c>
      <c r="B166" s="364">
        <v>2510100000</v>
      </c>
      <c r="C166" s="364"/>
      <c r="D166" s="73"/>
      <c r="E166" s="30">
        <f t="shared" si="56"/>
        <v>190000</v>
      </c>
      <c r="F166" s="30">
        <f t="shared" si="56"/>
        <v>0</v>
      </c>
      <c r="G166" s="30">
        <f t="shared" si="56"/>
        <v>190000</v>
      </c>
    </row>
    <row r="167" spans="1:7" ht="39.75" customHeight="1">
      <c r="A167" s="308" t="s">
        <v>498</v>
      </c>
      <c r="B167" s="364">
        <v>2510100450</v>
      </c>
      <c r="C167" s="364"/>
      <c r="D167" s="73">
        <v>200</v>
      </c>
      <c r="E167" s="80">
        <v>190000</v>
      </c>
      <c r="F167" s="161"/>
      <c r="G167" s="208">
        <f>E167+F167</f>
        <v>190000</v>
      </c>
    </row>
    <row r="168" spans="1:7" ht="28.5" customHeight="1">
      <c r="A168" s="308" t="s">
        <v>375</v>
      </c>
      <c r="B168" s="364">
        <v>2520000000</v>
      </c>
      <c r="C168" s="364"/>
      <c r="D168" s="73"/>
      <c r="E168" s="30">
        <f>E169</f>
        <v>150000</v>
      </c>
      <c r="F168" s="30">
        <f t="shared" ref="F168:G168" si="57">F169</f>
        <v>0</v>
      </c>
      <c r="G168" s="30">
        <f t="shared" si="57"/>
        <v>150000</v>
      </c>
    </row>
    <row r="169" spans="1:7" ht="25.5">
      <c r="A169" s="308" t="s">
        <v>400</v>
      </c>
      <c r="B169" s="364">
        <v>2520100000</v>
      </c>
      <c r="C169" s="364"/>
      <c r="D169" s="73"/>
      <c r="E169" s="30">
        <f>E171+E172+E173+E170</f>
        <v>150000</v>
      </c>
      <c r="F169" s="30">
        <f t="shared" ref="F169:G169" si="58">F171+F172+F173+F170</f>
        <v>0</v>
      </c>
      <c r="G169" s="30">
        <f t="shared" si="58"/>
        <v>150000</v>
      </c>
    </row>
    <row r="170" spans="1:7" s="98" customFormat="1" ht="38.25">
      <c r="A170" s="308" t="s">
        <v>233</v>
      </c>
      <c r="B170" s="364">
        <v>2520100500</v>
      </c>
      <c r="C170" s="364"/>
      <c r="D170" s="97">
        <v>200</v>
      </c>
      <c r="E170" s="30">
        <v>12500</v>
      </c>
      <c r="F170" s="30"/>
      <c r="G170" s="30">
        <f>E170+F170</f>
        <v>12500</v>
      </c>
    </row>
    <row r="171" spans="1:7" ht="38.25">
      <c r="A171" s="308" t="s">
        <v>587</v>
      </c>
      <c r="B171" s="364">
        <v>2520100500</v>
      </c>
      <c r="C171" s="364"/>
      <c r="D171" s="73">
        <v>600</v>
      </c>
      <c r="E171" s="80">
        <v>25000</v>
      </c>
      <c r="F171" s="161"/>
      <c r="G171" s="30">
        <f t="shared" ref="G171:G173" si="59">E171+F171</f>
        <v>25000</v>
      </c>
    </row>
    <row r="172" spans="1:7" s="98" customFormat="1" ht="42.75" customHeight="1">
      <c r="A172" s="308" t="s">
        <v>405</v>
      </c>
      <c r="B172" s="364">
        <v>2520100510</v>
      </c>
      <c r="C172" s="364"/>
      <c r="D172" s="97">
        <v>200</v>
      </c>
      <c r="E172" s="96">
        <v>100000</v>
      </c>
      <c r="F172" s="161"/>
      <c r="G172" s="30">
        <f t="shared" si="59"/>
        <v>100000</v>
      </c>
    </row>
    <row r="173" spans="1:7" ht="42" customHeight="1">
      <c r="A173" s="308" t="s">
        <v>588</v>
      </c>
      <c r="B173" s="364">
        <v>2520100510</v>
      </c>
      <c r="C173" s="364"/>
      <c r="D173" s="73">
        <v>600</v>
      </c>
      <c r="E173" s="80">
        <v>12500</v>
      </c>
      <c r="F173" s="161"/>
      <c r="G173" s="30">
        <f t="shared" si="59"/>
        <v>12500</v>
      </c>
    </row>
    <row r="174" spans="1:7" ht="25.5">
      <c r="A174" s="315" t="s">
        <v>388</v>
      </c>
      <c r="B174" s="365">
        <v>2600000000</v>
      </c>
      <c r="C174" s="365"/>
      <c r="D174" s="72"/>
      <c r="E174" s="29">
        <f>E175+E178</f>
        <v>1949337.14</v>
      </c>
      <c r="F174" s="29">
        <f t="shared" ref="F174:G174" si="60">F175+F178</f>
        <v>0</v>
      </c>
      <c r="G174" s="29">
        <f t="shared" si="60"/>
        <v>1949337.14</v>
      </c>
    </row>
    <row r="175" spans="1:7" ht="25.5">
      <c r="A175" s="308" t="s">
        <v>499</v>
      </c>
      <c r="B175" s="364">
        <v>2610000000</v>
      </c>
      <c r="C175" s="364"/>
      <c r="D175" s="74"/>
      <c r="E175" s="30">
        <f t="shared" ref="E175:G176" si="61">E176</f>
        <v>80000</v>
      </c>
      <c r="F175" s="30">
        <f t="shared" si="61"/>
        <v>0</v>
      </c>
      <c r="G175" s="30">
        <f t="shared" si="61"/>
        <v>80000</v>
      </c>
    </row>
    <row r="176" spans="1:7" ht="29.25" customHeight="1">
      <c r="A176" s="308" t="s">
        <v>406</v>
      </c>
      <c r="B176" s="364">
        <v>2610100000</v>
      </c>
      <c r="C176" s="364"/>
      <c r="D176" s="73"/>
      <c r="E176" s="30">
        <f>E177</f>
        <v>80000</v>
      </c>
      <c r="F176" s="30">
        <f t="shared" si="61"/>
        <v>0</v>
      </c>
      <c r="G176" s="30">
        <f t="shared" si="61"/>
        <v>80000</v>
      </c>
    </row>
    <row r="177" spans="1:7" ht="43.5" customHeight="1">
      <c r="A177" s="308" t="s">
        <v>341</v>
      </c>
      <c r="B177" s="364">
        <v>2610100550</v>
      </c>
      <c r="C177" s="364"/>
      <c r="D177" s="73">
        <v>200</v>
      </c>
      <c r="E177" s="80">
        <v>80000</v>
      </c>
      <c r="F177" s="161"/>
      <c r="G177" s="208">
        <f>E177+F177</f>
        <v>80000</v>
      </c>
    </row>
    <row r="178" spans="1:7" ht="25.5">
      <c r="A178" s="312" t="s">
        <v>500</v>
      </c>
      <c r="B178" s="364">
        <v>2620000000</v>
      </c>
      <c r="C178" s="364"/>
      <c r="D178" s="73"/>
      <c r="E178" s="30">
        <f t="shared" ref="E178:G179" si="62">E179</f>
        <v>1869337.14</v>
      </c>
      <c r="F178" s="30">
        <f t="shared" si="62"/>
        <v>0</v>
      </c>
      <c r="G178" s="30">
        <f t="shared" si="62"/>
        <v>1869337.14</v>
      </c>
    </row>
    <row r="179" spans="1:7" ht="38.25">
      <c r="A179" s="308" t="s">
        <v>336</v>
      </c>
      <c r="B179" s="364">
        <v>2620100000</v>
      </c>
      <c r="C179" s="364"/>
      <c r="D179" s="73"/>
      <c r="E179" s="30">
        <f t="shared" si="62"/>
        <v>1869337.14</v>
      </c>
      <c r="F179" s="30">
        <f t="shared" si="62"/>
        <v>0</v>
      </c>
      <c r="G179" s="30">
        <f t="shared" si="62"/>
        <v>1869337.14</v>
      </c>
    </row>
    <row r="180" spans="1:7" ht="40.5" customHeight="1">
      <c r="A180" s="308" t="s">
        <v>306</v>
      </c>
      <c r="B180" s="364" t="s">
        <v>389</v>
      </c>
      <c r="C180" s="364"/>
      <c r="D180" s="73">
        <v>400</v>
      </c>
      <c r="E180" s="80">
        <v>1869337.14</v>
      </c>
      <c r="F180" s="161"/>
      <c r="G180" s="208">
        <f>E180+F180</f>
        <v>1869337.14</v>
      </c>
    </row>
    <row r="181" spans="1:7" ht="25.5">
      <c r="A181" s="315" t="s">
        <v>339</v>
      </c>
      <c r="B181" s="365">
        <v>2700000000</v>
      </c>
      <c r="C181" s="365"/>
      <c r="D181" s="72"/>
      <c r="E181" s="29">
        <f>E182+E186+E191+E194</f>
        <v>19445073.43</v>
      </c>
      <c r="F181" s="29">
        <f t="shared" ref="F181:G181" si="63">F182+F186+F191+F194</f>
        <v>3820460.6799999997</v>
      </c>
      <c r="G181" s="29">
        <f t="shared" si="63"/>
        <v>23265534.109999999</v>
      </c>
    </row>
    <row r="182" spans="1:7" ht="41.25" customHeight="1">
      <c r="A182" s="308" t="s">
        <v>116</v>
      </c>
      <c r="B182" s="364">
        <v>2710000000</v>
      </c>
      <c r="C182" s="364"/>
      <c r="D182" s="73"/>
      <c r="E182" s="30">
        <f t="shared" ref="E182:G182" si="64">E183</f>
        <v>8773448.2200000007</v>
      </c>
      <c r="F182" s="30">
        <f t="shared" si="64"/>
        <v>0</v>
      </c>
      <c r="G182" s="30">
        <f t="shared" si="64"/>
        <v>8773448.2200000007</v>
      </c>
    </row>
    <row r="183" spans="1:7" ht="27" customHeight="1">
      <c r="A183" s="308" t="s">
        <v>117</v>
      </c>
      <c r="B183" s="364">
        <v>2710100000</v>
      </c>
      <c r="C183" s="364"/>
      <c r="D183" s="73"/>
      <c r="E183" s="30">
        <f>E184+E185</f>
        <v>8773448.2200000007</v>
      </c>
      <c r="F183" s="30">
        <f t="shared" ref="F183:G183" si="65">F184+F185</f>
        <v>0</v>
      </c>
      <c r="G183" s="30">
        <f t="shared" si="65"/>
        <v>8773448.2200000007</v>
      </c>
    </row>
    <row r="184" spans="1:7" ht="40.5" customHeight="1">
      <c r="A184" s="116" t="s">
        <v>622</v>
      </c>
      <c r="B184" s="366">
        <v>2710108010</v>
      </c>
      <c r="C184" s="366"/>
      <c r="D184" s="64">
        <v>500</v>
      </c>
      <c r="E184" s="80">
        <v>7609591</v>
      </c>
      <c r="F184" s="161"/>
      <c r="G184" s="208">
        <f>E184+F184</f>
        <v>7609591</v>
      </c>
    </row>
    <row r="185" spans="1:7" s="122" customFormat="1" ht="52.5" customHeight="1">
      <c r="A185" s="94" t="s">
        <v>340</v>
      </c>
      <c r="B185" s="364">
        <v>2710120400</v>
      </c>
      <c r="C185" s="364"/>
      <c r="D185" s="121">
        <v>200</v>
      </c>
      <c r="E185" s="120">
        <v>1163857.22</v>
      </c>
      <c r="F185" s="161"/>
      <c r="G185" s="208">
        <f>E185+F185</f>
        <v>1163857.22</v>
      </c>
    </row>
    <row r="186" spans="1:7" ht="41.25" customHeight="1">
      <c r="A186" s="94" t="s">
        <v>118</v>
      </c>
      <c r="B186" s="364">
        <v>2720000000</v>
      </c>
      <c r="C186" s="364"/>
      <c r="D186" s="73"/>
      <c r="E186" s="30">
        <f t="shared" ref="E186:G186" si="66">E187</f>
        <v>10371625.210000001</v>
      </c>
      <c r="F186" s="30">
        <f t="shared" si="66"/>
        <v>3820460.6799999997</v>
      </c>
      <c r="G186" s="30">
        <f t="shared" si="66"/>
        <v>14192085.889999999</v>
      </c>
    </row>
    <row r="187" spans="1:7" ht="27.75" customHeight="1">
      <c r="A187" s="308" t="s">
        <v>119</v>
      </c>
      <c r="B187" s="364">
        <v>2720100000</v>
      </c>
      <c r="C187" s="364"/>
      <c r="D187" s="73"/>
      <c r="E187" s="30">
        <f>E188+E189+E190</f>
        <v>10371625.210000001</v>
      </c>
      <c r="F187" s="30">
        <f t="shared" ref="F187:G187" si="67">F188+F189+F190</f>
        <v>3820460.6799999997</v>
      </c>
      <c r="G187" s="30">
        <f t="shared" si="67"/>
        <v>14192085.889999999</v>
      </c>
    </row>
    <row r="188" spans="1:7" s="114" customFormat="1" ht="64.5" customHeight="1">
      <c r="A188" s="94" t="s">
        <v>342</v>
      </c>
      <c r="B188" s="364">
        <v>2720120410</v>
      </c>
      <c r="C188" s="364"/>
      <c r="D188" s="73">
        <v>200</v>
      </c>
      <c r="E188" s="80">
        <v>826831.46</v>
      </c>
      <c r="F188" s="161">
        <v>-201076.93</v>
      </c>
      <c r="G188" s="208">
        <f t="shared" ref="G188:G189" si="68">E188+F188</f>
        <v>625754.53</v>
      </c>
    </row>
    <row r="189" spans="1:7" ht="66" customHeight="1">
      <c r="A189" s="314" t="s">
        <v>410</v>
      </c>
      <c r="B189" s="364" t="s">
        <v>390</v>
      </c>
      <c r="C189" s="364"/>
      <c r="D189" s="73">
        <v>200</v>
      </c>
      <c r="E189" s="80">
        <v>9544793.75</v>
      </c>
      <c r="F189" s="161"/>
      <c r="G189" s="208">
        <f t="shared" si="68"/>
        <v>9544793.75</v>
      </c>
    </row>
    <row r="190" spans="1:7" s="229" customFormat="1" ht="42.75" customHeight="1">
      <c r="A190" s="314" t="s">
        <v>792</v>
      </c>
      <c r="B190" s="367" t="s">
        <v>791</v>
      </c>
      <c r="C190" s="367"/>
      <c r="D190" s="228">
        <v>200</v>
      </c>
      <c r="E190" s="230"/>
      <c r="F190" s="230">
        <v>4021537.61</v>
      </c>
      <c r="G190" s="230">
        <f>E190+F190</f>
        <v>4021537.61</v>
      </c>
    </row>
    <row r="191" spans="1:7" ht="27" customHeight="1">
      <c r="A191" s="308" t="s">
        <v>343</v>
      </c>
      <c r="B191" s="364">
        <v>2730000000</v>
      </c>
      <c r="C191" s="364"/>
      <c r="D191" s="73"/>
      <c r="E191" s="30">
        <f t="shared" ref="E191:G192" si="69">E192</f>
        <v>50000</v>
      </c>
      <c r="F191" s="30">
        <f t="shared" si="69"/>
        <v>0</v>
      </c>
      <c r="G191" s="30">
        <f t="shared" si="69"/>
        <v>50000</v>
      </c>
    </row>
    <row r="192" spans="1:7" ht="28.5" customHeight="1">
      <c r="A192" s="308" t="s">
        <v>344</v>
      </c>
      <c r="B192" s="364">
        <v>2730100000</v>
      </c>
      <c r="C192" s="364"/>
      <c r="D192" s="73"/>
      <c r="E192" s="30">
        <f t="shared" si="69"/>
        <v>50000</v>
      </c>
      <c r="F192" s="30">
        <f t="shared" si="69"/>
        <v>0</v>
      </c>
      <c r="G192" s="30">
        <f t="shared" si="69"/>
        <v>50000</v>
      </c>
    </row>
    <row r="193" spans="1:7" ht="51.75" customHeight="1">
      <c r="A193" s="308" t="s">
        <v>654</v>
      </c>
      <c r="B193" s="364">
        <v>2730100600</v>
      </c>
      <c r="C193" s="364"/>
      <c r="D193" s="138">
        <v>600</v>
      </c>
      <c r="E193" s="80">
        <v>50000</v>
      </c>
      <c r="F193" s="161"/>
      <c r="G193" s="208">
        <f>E193+F193</f>
        <v>50000</v>
      </c>
    </row>
    <row r="194" spans="1:7" ht="28.5" customHeight="1">
      <c r="A194" s="308" t="s">
        <v>401</v>
      </c>
      <c r="B194" s="364">
        <v>2740000000</v>
      </c>
      <c r="C194" s="364"/>
      <c r="D194" s="73"/>
      <c r="E194" s="30">
        <f t="shared" ref="E194:G195" si="70">E195</f>
        <v>250000</v>
      </c>
      <c r="F194" s="30">
        <f t="shared" si="70"/>
        <v>0</v>
      </c>
      <c r="G194" s="30">
        <f t="shared" si="70"/>
        <v>250000</v>
      </c>
    </row>
    <row r="195" spans="1:7" ht="31.5" customHeight="1">
      <c r="A195" s="308" t="s">
        <v>402</v>
      </c>
      <c r="B195" s="364">
        <v>2740100000</v>
      </c>
      <c r="C195" s="364"/>
      <c r="D195" s="73"/>
      <c r="E195" s="30">
        <f t="shared" si="70"/>
        <v>250000</v>
      </c>
      <c r="F195" s="30">
        <f t="shared" si="70"/>
        <v>0</v>
      </c>
      <c r="G195" s="30">
        <f t="shared" si="70"/>
        <v>250000</v>
      </c>
    </row>
    <row r="196" spans="1:7" ht="81.75" customHeight="1">
      <c r="A196" s="308" t="s">
        <v>403</v>
      </c>
      <c r="B196" s="364">
        <v>2740100610</v>
      </c>
      <c r="C196" s="364"/>
      <c r="D196" s="73">
        <v>200</v>
      </c>
      <c r="E196" s="80">
        <v>250000</v>
      </c>
      <c r="F196" s="161"/>
      <c r="G196" s="208">
        <f>E196+F196</f>
        <v>250000</v>
      </c>
    </row>
    <row r="197" spans="1:7" ht="45.75" customHeight="1">
      <c r="A197" s="308" t="s">
        <v>530</v>
      </c>
      <c r="B197" s="365">
        <v>2800000000</v>
      </c>
      <c r="C197" s="365"/>
      <c r="D197" s="73"/>
      <c r="E197" s="29">
        <f>E198+E201+E207+E212+E217+E221+E224</f>
        <v>18468810</v>
      </c>
      <c r="F197" s="29">
        <f t="shared" ref="F197:G197" si="71">F198+F201+F207+F212+F217+F221+F224</f>
        <v>0</v>
      </c>
      <c r="G197" s="29">
        <f t="shared" si="71"/>
        <v>18468810</v>
      </c>
    </row>
    <row r="198" spans="1:7" ht="23.25" customHeight="1">
      <c r="A198" s="308" t="s">
        <v>120</v>
      </c>
      <c r="B198" s="364">
        <v>2830000000</v>
      </c>
      <c r="C198" s="364"/>
      <c r="D198" s="73"/>
      <c r="E198" s="30">
        <f t="shared" ref="E198:G199" si="72">E199</f>
        <v>2337710</v>
      </c>
      <c r="F198" s="30">
        <f t="shared" si="72"/>
        <v>0</v>
      </c>
      <c r="G198" s="30">
        <f t="shared" si="72"/>
        <v>2337710</v>
      </c>
    </row>
    <row r="199" spans="1:7" ht="27" customHeight="1">
      <c r="A199" s="308" t="s">
        <v>345</v>
      </c>
      <c r="B199" s="364">
        <v>2830100000</v>
      </c>
      <c r="C199" s="364"/>
      <c r="D199" s="73"/>
      <c r="E199" s="30">
        <f t="shared" si="72"/>
        <v>2337710</v>
      </c>
      <c r="F199" s="30">
        <f t="shared" si="72"/>
        <v>0</v>
      </c>
      <c r="G199" s="30">
        <f t="shared" si="72"/>
        <v>2337710</v>
      </c>
    </row>
    <row r="200" spans="1:7" ht="38.25">
      <c r="A200" s="308" t="s">
        <v>346</v>
      </c>
      <c r="B200" s="364">
        <v>2830140020</v>
      </c>
      <c r="C200" s="364"/>
      <c r="D200" s="73">
        <v>400</v>
      </c>
      <c r="E200" s="80">
        <v>2337710</v>
      </c>
      <c r="F200" s="161"/>
      <c r="G200" s="208">
        <f>E200+F200</f>
        <v>2337710</v>
      </c>
    </row>
    <row r="201" spans="1:7" ht="39.75" customHeight="1">
      <c r="A201" s="308" t="s">
        <v>347</v>
      </c>
      <c r="B201" s="364">
        <v>2850000000</v>
      </c>
      <c r="C201" s="364"/>
      <c r="D201" s="73"/>
      <c r="E201" s="30">
        <f t="shared" ref="E201:G201" si="73">E202+E205</f>
        <v>3593200</v>
      </c>
      <c r="F201" s="30">
        <f t="shared" si="73"/>
        <v>0</v>
      </c>
      <c r="G201" s="30">
        <f t="shared" si="73"/>
        <v>3593200</v>
      </c>
    </row>
    <row r="202" spans="1:7">
      <c r="A202" s="308" t="s">
        <v>124</v>
      </c>
      <c r="B202" s="364">
        <v>2850100000</v>
      </c>
      <c r="C202" s="364"/>
      <c r="D202" s="73"/>
      <c r="E202" s="30">
        <f t="shared" ref="E202:G202" si="74">E203+E204</f>
        <v>2993200</v>
      </c>
      <c r="F202" s="30">
        <f t="shared" si="74"/>
        <v>0</v>
      </c>
      <c r="G202" s="30">
        <f t="shared" si="74"/>
        <v>2993200</v>
      </c>
    </row>
    <row r="203" spans="1:7" ht="41.25" customHeight="1">
      <c r="A203" s="308" t="s">
        <v>348</v>
      </c>
      <c r="B203" s="364">
        <v>2850120530</v>
      </c>
      <c r="C203" s="364"/>
      <c r="D203" s="73">
        <v>200</v>
      </c>
      <c r="E203" s="80">
        <v>950000</v>
      </c>
      <c r="F203" s="161"/>
      <c r="G203" s="208">
        <f>E203+F203</f>
        <v>950000</v>
      </c>
    </row>
    <row r="204" spans="1:7" ht="29.25" customHeight="1">
      <c r="A204" s="308" t="s">
        <v>126</v>
      </c>
      <c r="B204" s="364">
        <v>2850120540</v>
      </c>
      <c r="C204" s="364"/>
      <c r="D204" s="73">
        <v>200</v>
      </c>
      <c r="E204" s="80">
        <v>2043200</v>
      </c>
      <c r="F204" s="161"/>
      <c r="G204" s="208">
        <f>E204+F204</f>
        <v>2043200</v>
      </c>
    </row>
    <row r="205" spans="1:7" ht="39.75" customHeight="1">
      <c r="A205" s="308" t="s">
        <v>299</v>
      </c>
      <c r="B205" s="364">
        <v>2850200000</v>
      </c>
      <c r="C205" s="364"/>
      <c r="D205" s="73"/>
      <c r="E205" s="30">
        <f t="shared" ref="E205:G205" si="75">E206</f>
        <v>600000</v>
      </c>
      <c r="F205" s="30">
        <f t="shared" si="75"/>
        <v>0</v>
      </c>
      <c r="G205" s="30">
        <f t="shared" si="75"/>
        <v>600000</v>
      </c>
    </row>
    <row r="206" spans="1:7" ht="54" customHeight="1">
      <c r="A206" s="17" t="s">
        <v>650</v>
      </c>
      <c r="B206" s="364">
        <v>2850260200</v>
      </c>
      <c r="C206" s="364"/>
      <c r="D206" s="73">
        <v>800</v>
      </c>
      <c r="E206" s="80">
        <v>600000</v>
      </c>
      <c r="F206" s="161"/>
      <c r="G206" s="208">
        <f>E206+F206</f>
        <v>600000</v>
      </c>
    </row>
    <row r="207" spans="1:7" ht="27.75" customHeight="1">
      <c r="A207" s="308" t="s">
        <v>121</v>
      </c>
      <c r="B207" s="364">
        <v>2860000000</v>
      </c>
      <c r="C207" s="364"/>
      <c r="D207" s="73"/>
      <c r="E207" s="30">
        <f t="shared" ref="E207:G207" si="76">E208</f>
        <v>1187900</v>
      </c>
      <c r="F207" s="30">
        <f t="shared" si="76"/>
        <v>0</v>
      </c>
      <c r="G207" s="30">
        <f t="shared" si="76"/>
        <v>1187900</v>
      </c>
    </row>
    <row r="208" spans="1:7" ht="25.5">
      <c r="A208" s="308" t="s">
        <v>137</v>
      </c>
      <c r="B208" s="364">
        <v>2860100000</v>
      </c>
      <c r="C208" s="364"/>
      <c r="D208" s="73"/>
      <c r="E208" s="30">
        <f>E210+E211+E209</f>
        <v>1187900</v>
      </c>
      <c r="F208" s="30">
        <f t="shared" ref="F208:G208" si="77">F210+F211+F209</f>
        <v>0</v>
      </c>
      <c r="G208" s="30">
        <f t="shared" si="77"/>
        <v>1187900</v>
      </c>
    </row>
    <row r="209" spans="1:7" ht="53.25" customHeight="1">
      <c r="A209" s="308" t="s">
        <v>451</v>
      </c>
      <c r="B209" s="364">
        <v>2860160230</v>
      </c>
      <c r="C209" s="364"/>
      <c r="D209" s="73">
        <v>800</v>
      </c>
      <c r="E209" s="80">
        <v>300000</v>
      </c>
      <c r="F209" s="161"/>
      <c r="G209" s="208">
        <f>E209+F209</f>
        <v>300000</v>
      </c>
    </row>
    <row r="210" spans="1:7" ht="42.75" customHeight="1">
      <c r="A210" s="17" t="s">
        <v>623</v>
      </c>
      <c r="B210" s="368" t="s">
        <v>624</v>
      </c>
      <c r="C210" s="368"/>
      <c r="D210" s="64">
        <v>500</v>
      </c>
      <c r="E210" s="80">
        <v>887900</v>
      </c>
      <c r="F210" s="161"/>
      <c r="G210" s="208">
        <f>E210+F210</f>
        <v>887900</v>
      </c>
    </row>
    <row r="211" spans="1:7" ht="30.75" customHeight="1">
      <c r="A211" s="308" t="s">
        <v>230</v>
      </c>
      <c r="B211" s="364">
        <v>2860120560</v>
      </c>
      <c r="C211" s="364"/>
      <c r="D211" s="73">
        <v>200</v>
      </c>
      <c r="E211" s="80">
        <v>0</v>
      </c>
      <c r="F211" s="161">
        <v>0</v>
      </c>
      <c r="G211" s="208">
        <f>E211+F211</f>
        <v>0</v>
      </c>
    </row>
    <row r="212" spans="1:7" ht="29.25" customHeight="1">
      <c r="A212" s="308" t="s">
        <v>531</v>
      </c>
      <c r="B212" s="364">
        <v>2870000000</v>
      </c>
      <c r="C212" s="364"/>
      <c r="D212" s="73"/>
      <c r="E212" s="30">
        <f t="shared" ref="E212:G212" si="78">E213</f>
        <v>9650000</v>
      </c>
      <c r="F212" s="30">
        <f t="shared" si="78"/>
        <v>0</v>
      </c>
      <c r="G212" s="30">
        <f t="shared" si="78"/>
        <v>9650000</v>
      </c>
    </row>
    <row r="213" spans="1:7" ht="26.25" customHeight="1">
      <c r="A213" s="308" t="s">
        <v>532</v>
      </c>
      <c r="B213" s="364">
        <v>2870100000</v>
      </c>
      <c r="C213" s="364"/>
      <c r="D213" s="73"/>
      <c r="E213" s="30">
        <f>E214+E215+E216</f>
        <v>9650000</v>
      </c>
      <c r="F213" s="30">
        <f t="shared" ref="F213:G213" si="79">F214+F215+F216</f>
        <v>0</v>
      </c>
      <c r="G213" s="30">
        <f t="shared" si="79"/>
        <v>9650000</v>
      </c>
    </row>
    <row r="214" spans="1:7" ht="54" customHeight="1">
      <c r="A214" s="308" t="s">
        <v>439</v>
      </c>
      <c r="B214" s="364">
        <v>2870160240</v>
      </c>
      <c r="C214" s="364"/>
      <c r="D214" s="73">
        <v>800</v>
      </c>
      <c r="E214" s="80">
        <v>9000000</v>
      </c>
      <c r="F214" s="161"/>
      <c r="G214" s="208">
        <f>E214+F214</f>
        <v>9000000</v>
      </c>
    </row>
    <row r="215" spans="1:7" ht="33" customHeight="1">
      <c r="A215" s="308" t="s">
        <v>533</v>
      </c>
      <c r="B215" s="364">
        <v>2870120570</v>
      </c>
      <c r="C215" s="364"/>
      <c r="D215" s="73">
        <v>200</v>
      </c>
      <c r="E215" s="80">
        <v>300000</v>
      </c>
      <c r="F215" s="161"/>
      <c r="G215" s="208">
        <f t="shared" ref="G215:G216" si="80">E215+F215</f>
        <v>300000</v>
      </c>
    </row>
    <row r="216" spans="1:7" ht="41.25" customHeight="1">
      <c r="A216" s="8" t="s">
        <v>567</v>
      </c>
      <c r="B216" s="368" t="s">
        <v>568</v>
      </c>
      <c r="C216" s="368"/>
      <c r="D216" s="64">
        <v>200</v>
      </c>
      <c r="E216" s="80">
        <v>350000</v>
      </c>
      <c r="F216" s="161"/>
      <c r="G216" s="208">
        <f t="shared" si="80"/>
        <v>350000</v>
      </c>
    </row>
    <row r="217" spans="1:7" s="82" customFormat="1" ht="30" customHeight="1">
      <c r="A217" s="308" t="s">
        <v>123</v>
      </c>
      <c r="B217" s="364">
        <v>2880000000</v>
      </c>
      <c r="C217" s="364"/>
      <c r="D217" s="73"/>
      <c r="E217" s="30">
        <f t="shared" ref="E217:G217" si="81">E218</f>
        <v>600000</v>
      </c>
      <c r="F217" s="30">
        <f t="shared" si="81"/>
        <v>0</v>
      </c>
      <c r="G217" s="30">
        <f t="shared" si="81"/>
        <v>600000</v>
      </c>
    </row>
    <row r="218" spans="1:7">
      <c r="A218" s="308" t="s">
        <v>349</v>
      </c>
      <c r="B218" s="364">
        <v>2880100000</v>
      </c>
      <c r="C218" s="364"/>
      <c r="D218" s="73"/>
      <c r="E218" s="30">
        <f>E219+E220</f>
        <v>600000</v>
      </c>
      <c r="F218" s="30">
        <f t="shared" ref="F218:G218" si="82">F219+F220</f>
        <v>0</v>
      </c>
      <c r="G218" s="30">
        <f t="shared" si="82"/>
        <v>600000</v>
      </c>
    </row>
    <row r="219" spans="1:7" ht="27.75" customHeight="1">
      <c r="A219" s="308" t="s">
        <v>231</v>
      </c>
      <c r="B219" s="364">
        <v>2880120580</v>
      </c>
      <c r="C219" s="364"/>
      <c r="D219" s="73">
        <v>200</v>
      </c>
      <c r="E219" s="80">
        <v>0</v>
      </c>
      <c r="F219" s="161">
        <v>0</v>
      </c>
      <c r="G219" s="208">
        <f>E219+F219</f>
        <v>0</v>
      </c>
    </row>
    <row r="220" spans="1:7" ht="39" customHeight="1">
      <c r="A220" s="17" t="s">
        <v>625</v>
      </c>
      <c r="B220" s="368" t="s">
        <v>626</v>
      </c>
      <c r="C220" s="368"/>
      <c r="D220" s="64">
        <v>500</v>
      </c>
      <c r="E220" s="80">
        <v>600000</v>
      </c>
      <c r="F220" s="161"/>
      <c r="G220" s="208">
        <f>E220+F220</f>
        <v>600000</v>
      </c>
    </row>
    <row r="221" spans="1:7" ht="29.25" customHeight="1">
      <c r="A221" s="308" t="s">
        <v>350</v>
      </c>
      <c r="B221" s="364">
        <v>2890000000</v>
      </c>
      <c r="C221" s="364"/>
      <c r="D221" s="73"/>
      <c r="E221" s="30">
        <f t="shared" ref="E221:G222" si="83">E222</f>
        <v>600000</v>
      </c>
      <c r="F221" s="30">
        <f t="shared" si="83"/>
        <v>0</v>
      </c>
      <c r="G221" s="30">
        <f t="shared" si="83"/>
        <v>600000</v>
      </c>
    </row>
    <row r="222" spans="1:7" ht="21" customHeight="1">
      <c r="A222" s="308" t="s">
        <v>141</v>
      </c>
      <c r="B222" s="364">
        <v>2890100000</v>
      </c>
      <c r="C222" s="364"/>
      <c r="D222" s="73"/>
      <c r="E222" s="30">
        <f t="shared" si="83"/>
        <v>600000</v>
      </c>
      <c r="F222" s="30">
        <f t="shared" si="83"/>
        <v>0</v>
      </c>
      <c r="G222" s="30">
        <f t="shared" si="83"/>
        <v>600000</v>
      </c>
    </row>
    <row r="223" spans="1:7" ht="40.5" customHeight="1">
      <c r="A223" s="308" t="s">
        <v>672</v>
      </c>
      <c r="B223" s="364">
        <v>2890120600</v>
      </c>
      <c r="C223" s="364"/>
      <c r="D223" s="73">
        <v>200</v>
      </c>
      <c r="E223" s="80">
        <v>600000</v>
      </c>
      <c r="F223" s="161"/>
      <c r="G223" s="208">
        <f>E223+F223</f>
        <v>600000</v>
      </c>
    </row>
    <row r="224" spans="1:7" ht="65.25" customHeight="1">
      <c r="A224" s="308" t="s">
        <v>351</v>
      </c>
      <c r="B224" s="364" t="s">
        <v>352</v>
      </c>
      <c r="C224" s="364"/>
      <c r="D224" s="73"/>
      <c r="E224" s="30">
        <f t="shared" ref="E224:G225" si="84">E225</f>
        <v>500000</v>
      </c>
      <c r="F224" s="30">
        <f t="shared" si="84"/>
        <v>0</v>
      </c>
      <c r="G224" s="30">
        <f t="shared" si="84"/>
        <v>500000</v>
      </c>
    </row>
    <row r="225" spans="1:7" ht="30.75" customHeight="1">
      <c r="A225" s="308" t="s">
        <v>122</v>
      </c>
      <c r="B225" s="364" t="s">
        <v>353</v>
      </c>
      <c r="C225" s="364"/>
      <c r="D225" s="73"/>
      <c r="E225" s="30">
        <f t="shared" si="84"/>
        <v>500000</v>
      </c>
      <c r="F225" s="30">
        <f t="shared" si="84"/>
        <v>0</v>
      </c>
      <c r="G225" s="30">
        <f t="shared" si="84"/>
        <v>500000</v>
      </c>
    </row>
    <row r="226" spans="1:7" ht="52.5" customHeight="1">
      <c r="A226" s="117" t="s">
        <v>627</v>
      </c>
      <c r="B226" s="368" t="s">
        <v>628</v>
      </c>
      <c r="C226" s="368"/>
      <c r="D226" s="64">
        <v>500</v>
      </c>
      <c r="E226" s="80">
        <v>500000</v>
      </c>
      <c r="F226" s="161"/>
      <c r="G226" s="208">
        <f>E226+F226</f>
        <v>500000</v>
      </c>
    </row>
    <row r="227" spans="1:7" ht="33" customHeight="1">
      <c r="A227" s="308" t="s">
        <v>501</v>
      </c>
      <c r="B227" s="365">
        <v>2900000000</v>
      </c>
      <c r="C227" s="365"/>
      <c r="D227" s="73"/>
      <c r="E227" s="29">
        <f>E228+E234</f>
        <v>3787215.04</v>
      </c>
      <c r="F227" s="29">
        <f t="shared" ref="F227:G227" si="85">F228+F234</f>
        <v>0</v>
      </c>
      <c r="G227" s="29">
        <f t="shared" si="85"/>
        <v>3787215.04</v>
      </c>
    </row>
    <row r="228" spans="1:7" ht="27" customHeight="1">
      <c r="A228" s="308" t="s">
        <v>502</v>
      </c>
      <c r="B228" s="364">
        <v>2910000000</v>
      </c>
      <c r="C228" s="364"/>
      <c r="D228" s="73"/>
      <c r="E228" s="30">
        <f>E229+E231</f>
        <v>787215.04</v>
      </c>
      <c r="F228" s="30">
        <f t="shared" ref="F228:G228" si="86">F229+F231</f>
        <v>0</v>
      </c>
      <c r="G228" s="30">
        <f t="shared" si="86"/>
        <v>787215.04</v>
      </c>
    </row>
    <row r="229" spans="1:7" ht="25.5">
      <c r="A229" s="308" t="s">
        <v>446</v>
      </c>
      <c r="B229" s="364">
        <v>2910100000</v>
      </c>
      <c r="C229" s="364"/>
      <c r="D229" s="73"/>
      <c r="E229" s="30">
        <f>E230</f>
        <v>550000</v>
      </c>
      <c r="F229" s="30">
        <f t="shared" ref="F229:G229" si="87">F230</f>
        <v>0</v>
      </c>
      <c r="G229" s="30">
        <f t="shared" si="87"/>
        <v>550000</v>
      </c>
    </row>
    <row r="230" spans="1:7" ht="28.5" customHeight="1">
      <c r="A230" s="308" t="s">
        <v>503</v>
      </c>
      <c r="B230" s="364">
        <v>2910120700</v>
      </c>
      <c r="C230" s="364"/>
      <c r="D230" s="73">
        <v>200</v>
      </c>
      <c r="E230" s="80">
        <v>550000</v>
      </c>
      <c r="F230" s="161"/>
      <c r="G230" s="208">
        <f>E230+F230</f>
        <v>550000</v>
      </c>
    </row>
    <row r="231" spans="1:7" s="82" customFormat="1" ht="20.25" customHeight="1">
      <c r="A231" s="308" t="s">
        <v>432</v>
      </c>
      <c r="B231" s="364">
        <v>2910200000</v>
      </c>
      <c r="C231" s="364"/>
      <c r="D231" s="73"/>
      <c r="E231" s="30">
        <f>E232+E233</f>
        <v>237215.04</v>
      </c>
      <c r="F231" s="30">
        <f t="shared" ref="F231:G231" si="88">F232+F233</f>
        <v>0</v>
      </c>
      <c r="G231" s="30">
        <f t="shared" si="88"/>
        <v>237215.04</v>
      </c>
    </row>
    <row r="232" spans="1:7" ht="25.5">
      <c r="A232" s="308" t="s">
        <v>504</v>
      </c>
      <c r="B232" s="364">
        <v>2910220710</v>
      </c>
      <c r="C232" s="364"/>
      <c r="D232" s="73">
        <v>200</v>
      </c>
      <c r="E232" s="80">
        <v>149119.04000000001</v>
      </c>
      <c r="F232" s="161"/>
      <c r="G232" s="208">
        <f t="shared" ref="G232:G233" si="89">E232+F232</f>
        <v>149119.04000000001</v>
      </c>
    </row>
    <row r="233" spans="1:7" s="144" customFormat="1" ht="38.25">
      <c r="A233" s="309" t="s">
        <v>579</v>
      </c>
      <c r="B233" s="367" t="s">
        <v>666</v>
      </c>
      <c r="C233" s="367"/>
      <c r="D233" s="143">
        <v>200</v>
      </c>
      <c r="E233" s="145">
        <v>88096</v>
      </c>
      <c r="F233" s="154"/>
      <c r="G233" s="208">
        <f t="shared" si="89"/>
        <v>88096</v>
      </c>
    </row>
    <row r="234" spans="1:7" ht="21" customHeight="1">
      <c r="A234" s="308" t="s">
        <v>505</v>
      </c>
      <c r="B234" s="364">
        <v>2920000000</v>
      </c>
      <c r="C234" s="364"/>
      <c r="D234" s="75"/>
      <c r="E234" s="30">
        <f t="shared" ref="E234:G234" si="90">E235</f>
        <v>3000000</v>
      </c>
      <c r="F234" s="30">
        <f t="shared" si="90"/>
        <v>0</v>
      </c>
      <c r="G234" s="30">
        <f t="shared" si="90"/>
        <v>3000000</v>
      </c>
    </row>
    <row r="235" spans="1:7" ht="28.5" customHeight="1">
      <c r="A235" s="308" t="s">
        <v>391</v>
      </c>
      <c r="B235" s="364">
        <v>2920200000</v>
      </c>
      <c r="C235" s="364"/>
      <c r="D235" s="73"/>
      <c r="E235" s="30">
        <f>E236+E237</f>
        <v>3000000</v>
      </c>
      <c r="F235" s="30">
        <f t="shared" ref="F235:G235" si="91">F236+F237</f>
        <v>0</v>
      </c>
      <c r="G235" s="30">
        <f t="shared" si="91"/>
        <v>3000000</v>
      </c>
    </row>
    <row r="236" spans="1:7" ht="30.75" customHeight="1">
      <c r="A236" s="308" t="s">
        <v>506</v>
      </c>
      <c r="B236" s="364">
        <v>2920220750</v>
      </c>
      <c r="C236" s="364"/>
      <c r="D236" s="73">
        <v>200</v>
      </c>
      <c r="E236" s="80">
        <v>2600000</v>
      </c>
      <c r="F236" s="161"/>
      <c r="G236" s="208">
        <f t="shared" ref="G236:G237" si="92">E236+F236</f>
        <v>2600000</v>
      </c>
    </row>
    <row r="237" spans="1:7" ht="54.75" customHeight="1">
      <c r="A237" s="308" t="s">
        <v>507</v>
      </c>
      <c r="B237" s="364">
        <v>2920220760</v>
      </c>
      <c r="C237" s="364"/>
      <c r="D237" s="73">
        <v>200</v>
      </c>
      <c r="E237" s="80">
        <v>400000</v>
      </c>
      <c r="F237" s="161"/>
      <c r="G237" s="208">
        <f t="shared" si="92"/>
        <v>400000</v>
      </c>
    </row>
    <row r="238" spans="1:7" s="82" customFormat="1" ht="29.25" customHeight="1">
      <c r="A238" s="315" t="s">
        <v>407</v>
      </c>
      <c r="B238" s="365">
        <v>3100000000</v>
      </c>
      <c r="C238" s="365"/>
      <c r="D238" s="73"/>
      <c r="E238" s="29">
        <f>E239+E245</f>
        <v>2575000</v>
      </c>
      <c r="F238" s="29">
        <f t="shared" ref="F238:G238" si="93">F239+F245</f>
        <v>0</v>
      </c>
      <c r="G238" s="29">
        <f t="shared" si="93"/>
        <v>2575000</v>
      </c>
    </row>
    <row r="239" spans="1:7" ht="25.5">
      <c r="A239" s="308" t="s">
        <v>354</v>
      </c>
      <c r="B239" s="364">
        <v>3110000000</v>
      </c>
      <c r="C239" s="364"/>
      <c r="D239" s="73"/>
      <c r="E239" s="30">
        <f>E240+E243</f>
        <v>1700000</v>
      </c>
      <c r="F239" s="30">
        <f t="shared" ref="F239:G239" si="94">F240+F243</f>
        <v>0</v>
      </c>
      <c r="G239" s="30">
        <f t="shared" si="94"/>
        <v>1700000</v>
      </c>
    </row>
    <row r="240" spans="1:7" ht="28.5" customHeight="1">
      <c r="A240" s="308" t="s">
        <v>355</v>
      </c>
      <c r="B240" s="364">
        <v>3110100000</v>
      </c>
      <c r="C240" s="364"/>
      <c r="D240" s="73"/>
      <c r="E240" s="30">
        <f>E241+E242</f>
        <v>500000</v>
      </c>
      <c r="F240" s="30">
        <f t="shared" ref="F240:G240" si="95">F241+F242</f>
        <v>0</v>
      </c>
      <c r="G240" s="30">
        <f t="shared" si="95"/>
        <v>500000</v>
      </c>
    </row>
    <row r="241" spans="1:7" ht="39.75" customHeight="1">
      <c r="A241" s="308" t="s">
        <v>356</v>
      </c>
      <c r="B241" s="364">
        <v>3110120800</v>
      </c>
      <c r="C241" s="364"/>
      <c r="D241" s="73">
        <v>200</v>
      </c>
      <c r="E241" s="80">
        <v>400000</v>
      </c>
      <c r="F241" s="161"/>
      <c r="G241" s="208">
        <f t="shared" ref="G241:G242" si="96">E241+F241</f>
        <v>400000</v>
      </c>
    </row>
    <row r="242" spans="1:7" ht="40.5" customHeight="1">
      <c r="A242" s="308" t="s">
        <v>357</v>
      </c>
      <c r="B242" s="364">
        <v>3110120810</v>
      </c>
      <c r="C242" s="364"/>
      <c r="D242" s="73">
        <v>200</v>
      </c>
      <c r="E242" s="80">
        <v>100000</v>
      </c>
      <c r="F242" s="161"/>
      <c r="G242" s="208">
        <f t="shared" si="96"/>
        <v>100000</v>
      </c>
    </row>
    <row r="243" spans="1:7" ht="25.5" customHeight="1">
      <c r="A243" s="17" t="s">
        <v>590</v>
      </c>
      <c r="B243" s="364">
        <v>3110200000</v>
      </c>
      <c r="C243" s="364"/>
      <c r="D243" s="105"/>
      <c r="E243" s="106">
        <f>E244</f>
        <v>1200000</v>
      </c>
      <c r="F243" s="161">
        <f t="shared" ref="F243:G243" si="97">F244</f>
        <v>0</v>
      </c>
      <c r="G243" s="208">
        <f t="shared" si="97"/>
        <v>1200000</v>
      </c>
    </row>
    <row r="244" spans="1:7" s="107" customFormat="1" ht="42" customHeight="1">
      <c r="A244" s="308" t="s">
        <v>358</v>
      </c>
      <c r="B244" s="364">
        <v>3110220820</v>
      </c>
      <c r="C244" s="364"/>
      <c r="D244" s="73">
        <v>200</v>
      </c>
      <c r="E244" s="80">
        <v>1200000</v>
      </c>
      <c r="F244" s="161"/>
      <c r="G244" s="208">
        <f>E244+F244</f>
        <v>1200000</v>
      </c>
    </row>
    <row r="245" spans="1:7" ht="39.75" customHeight="1">
      <c r="A245" s="308" t="s">
        <v>392</v>
      </c>
      <c r="B245" s="364">
        <v>3120000000</v>
      </c>
      <c r="C245" s="364"/>
      <c r="D245" s="73"/>
      <c r="E245" s="30">
        <f t="shared" ref="E245:G245" si="98">E246</f>
        <v>875000</v>
      </c>
      <c r="F245" s="30">
        <f t="shared" si="98"/>
        <v>0</v>
      </c>
      <c r="G245" s="30">
        <f t="shared" si="98"/>
        <v>875000</v>
      </c>
    </row>
    <row r="246" spans="1:7" ht="40.5" customHeight="1">
      <c r="A246" s="308" t="s">
        <v>393</v>
      </c>
      <c r="B246" s="364">
        <v>3120100000</v>
      </c>
      <c r="C246" s="364"/>
      <c r="D246" s="73"/>
      <c r="E246" s="30">
        <f t="shared" ref="E246:G246" si="99">E247+E248+E249</f>
        <v>875000</v>
      </c>
      <c r="F246" s="30">
        <f t="shared" si="99"/>
        <v>0</v>
      </c>
      <c r="G246" s="30">
        <f t="shared" si="99"/>
        <v>875000</v>
      </c>
    </row>
    <row r="247" spans="1:7" ht="39.75" customHeight="1">
      <c r="A247" s="308" t="s">
        <v>394</v>
      </c>
      <c r="B247" s="364">
        <v>3120120850</v>
      </c>
      <c r="C247" s="364"/>
      <c r="D247" s="73">
        <v>200</v>
      </c>
      <c r="E247" s="80">
        <v>550000</v>
      </c>
      <c r="F247" s="161"/>
      <c r="G247" s="208">
        <f t="shared" ref="G247:G249" si="100">E247+F247</f>
        <v>550000</v>
      </c>
    </row>
    <row r="248" spans="1:7" ht="42.75" customHeight="1">
      <c r="A248" s="308" t="s">
        <v>395</v>
      </c>
      <c r="B248" s="364">
        <v>3120120860</v>
      </c>
      <c r="C248" s="364"/>
      <c r="D248" s="73">
        <v>200</v>
      </c>
      <c r="E248" s="80">
        <v>250000</v>
      </c>
      <c r="F248" s="161"/>
      <c r="G248" s="208">
        <f t="shared" si="100"/>
        <v>250000</v>
      </c>
    </row>
    <row r="249" spans="1:7" ht="44.25" customHeight="1">
      <c r="A249" s="308" t="s">
        <v>396</v>
      </c>
      <c r="B249" s="364">
        <v>3120120870</v>
      </c>
      <c r="C249" s="364"/>
      <c r="D249" s="73">
        <v>200</v>
      </c>
      <c r="E249" s="80">
        <v>75000</v>
      </c>
      <c r="F249" s="161"/>
      <c r="G249" s="208">
        <f t="shared" si="100"/>
        <v>75000</v>
      </c>
    </row>
    <row r="250" spans="1:7" ht="31.5" customHeight="1">
      <c r="A250" s="315" t="s">
        <v>359</v>
      </c>
      <c r="B250" s="365">
        <v>3200000000</v>
      </c>
      <c r="C250" s="365"/>
      <c r="D250" s="72"/>
      <c r="E250" s="29">
        <f t="shared" ref="E250:G250" si="101">E251+E254</f>
        <v>50000</v>
      </c>
      <c r="F250" s="29">
        <f t="shared" si="101"/>
        <v>0</v>
      </c>
      <c r="G250" s="29">
        <f t="shared" si="101"/>
        <v>50000</v>
      </c>
    </row>
    <row r="251" spans="1:7" ht="27.75" customHeight="1">
      <c r="A251" s="308" t="s">
        <v>360</v>
      </c>
      <c r="B251" s="364">
        <v>3210000000</v>
      </c>
      <c r="C251" s="364"/>
      <c r="D251" s="73"/>
      <c r="E251" s="30">
        <f t="shared" ref="E251:G252" si="102">E252</f>
        <v>40000</v>
      </c>
      <c r="F251" s="30">
        <f t="shared" si="102"/>
        <v>0</v>
      </c>
      <c r="G251" s="30">
        <f t="shared" si="102"/>
        <v>40000</v>
      </c>
    </row>
    <row r="252" spans="1:7" ht="18" customHeight="1">
      <c r="A252" s="308" t="s">
        <v>361</v>
      </c>
      <c r="B252" s="364">
        <v>3210100000</v>
      </c>
      <c r="C252" s="364"/>
      <c r="D252" s="73"/>
      <c r="E252" s="30">
        <f t="shared" si="102"/>
        <v>40000</v>
      </c>
      <c r="F252" s="30">
        <f t="shared" si="102"/>
        <v>0</v>
      </c>
      <c r="G252" s="30">
        <f t="shared" si="102"/>
        <v>40000</v>
      </c>
    </row>
    <row r="253" spans="1:7" ht="27.75" customHeight="1">
      <c r="A253" s="308" t="s">
        <v>362</v>
      </c>
      <c r="B253" s="364">
        <v>3210100700</v>
      </c>
      <c r="C253" s="364"/>
      <c r="D253" s="73">
        <v>200</v>
      </c>
      <c r="E253" s="80">
        <v>40000</v>
      </c>
      <c r="F253" s="161"/>
      <c r="G253" s="208">
        <f>E253+F253</f>
        <v>40000</v>
      </c>
    </row>
    <row r="254" spans="1:7" ht="28.5" customHeight="1">
      <c r="A254" s="308" t="s">
        <v>363</v>
      </c>
      <c r="B254" s="364">
        <v>3220000000</v>
      </c>
      <c r="C254" s="364"/>
      <c r="D254" s="73"/>
      <c r="E254" s="30">
        <f t="shared" ref="E254:G254" si="103">E255</f>
        <v>10000</v>
      </c>
      <c r="F254" s="30">
        <f t="shared" si="103"/>
        <v>0</v>
      </c>
      <c r="G254" s="30">
        <f t="shared" si="103"/>
        <v>10000</v>
      </c>
    </row>
    <row r="255" spans="1:7" ht="27.75" customHeight="1">
      <c r="A255" s="308" t="s">
        <v>364</v>
      </c>
      <c r="B255" s="364">
        <v>3220100000</v>
      </c>
      <c r="C255" s="364"/>
      <c r="D255" s="73"/>
      <c r="E255" s="30">
        <f>E256+E257</f>
        <v>10000</v>
      </c>
      <c r="F255" s="30">
        <f t="shared" ref="F255:G255" si="104">F256+F257</f>
        <v>0</v>
      </c>
      <c r="G255" s="30">
        <f t="shared" si="104"/>
        <v>10000</v>
      </c>
    </row>
    <row r="256" spans="1:7" ht="30" customHeight="1">
      <c r="A256" s="308" t="s">
        <v>365</v>
      </c>
      <c r="B256" s="364">
        <v>3210100740</v>
      </c>
      <c r="C256" s="364"/>
      <c r="D256" s="73">
        <v>200</v>
      </c>
      <c r="E256" s="80">
        <v>0</v>
      </c>
      <c r="F256" s="161"/>
      <c r="G256" s="208">
        <f>E256+F256</f>
        <v>0</v>
      </c>
    </row>
    <row r="257" spans="1:7" s="212" customFormat="1" ht="30" customHeight="1">
      <c r="A257" s="308" t="s">
        <v>365</v>
      </c>
      <c r="B257" s="364">
        <v>3220100740</v>
      </c>
      <c r="C257" s="364"/>
      <c r="D257" s="211">
        <v>200</v>
      </c>
      <c r="E257" s="225">
        <v>10000</v>
      </c>
      <c r="F257" s="213"/>
      <c r="G257" s="213">
        <f>E257+F257</f>
        <v>10000</v>
      </c>
    </row>
    <row r="258" spans="1:7" ht="23.25" customHeight="1">
      <c r="A258" s="315" t="s">
        <v>366</v>
      </c>
      <c r="B258" s="365">
        <v>3300000000</v>
      </c>
      <c r="C258" s="365"/>
      <c r="D258" s="72"/>
      <c r="E258" s="29">
        <f>E263+E259+E267</f>
        <v>2136747.46</v>
      </c>
      <c r="F258" s="29">
        <f t="shared" ref="F258:G258" si="105">F263+F259+F267</f>
        <v>0</v>
      </c>
      <c r="G258" s="29">
        <f t="shared" si="105"/>
        <v>2136747.46</v>
      </c>
    </row>
    <row r="259" spans="1:7" ht="25.5">
      <c r="A259" s="308" t="s">
        <v>367</v>
      </c>
      <c r="B259" s="364">
        <v>3310000000</v>
      </c>
      <c r="C259" s="364"/>
      <c r="D259" s="73"/>
      <c r="E259" s="30">
        <f t="shared" ref="E259:G259" si="106">E260</f>
        <v>1000000</v>
      </c>
      <c r="F259" s="30">
        <f t="shared" si="106"/>
        <v>0</v>
      </c>
      <c r="G259" s="30">
        <f t="shared" si="106"/>
        <v>1000000</v>
      </c>
    </row>
    <row r="260" spans="1:7" ht="27.75" customHeight="1">
      <c r="A260" s="308" t="s">
        <v>368</v>
      </c>
      <c r="B260" s="364">
        <v>3310100000</v>
      </c>
      <c r="C260" s="364"/>
      <c r="D260" s="73"/>
      <c r="E260" s="30">
        <f t="shared" ref="E260:G260" si="107">E261+E262</f>
        <v>1000000</v>
      </c>
      <c r="F260" s="30">
        <f t="shared" si="107"/>
        <v>0</v>
      </c>
      <c r="G260" s="30">
        <f t="shared" si="107"/>
        <v>1000000</v>
      </c>
    </row>
    <row r="261" spans="1:7" ht="42.75" customHeight="1">
      <c r="A261" s="308" t="s">
        <v>369</v>
      </c>
      <c r="B261" s="364">
        <v>3310100810</v>
      </c>
      <c r="C261" s="364"/>
      <c r="D261" s="73">
        <v>200</v>
      </c>
      <c r="E261" s="80">
        <v>900000</v>
      </c>
      <c r="F261" s="161"/>
      <c r="G261" s="208">
        <f t="shared" ref="G261:G262" si="108">E261+F261</f>
        <v>900000</v>
      </c>
    </row>
    <row r="262" spans="1:7" ht="51.75" customHeight="1">
      <c r="A262" s="308" t="s">
        <v>370</v>
      </c>
      <c r="B262" s="364">
        <v>3310100840</v>
      </c>
      <c r="C262" s="364"/>
      <c r="D262" s="73">
        <v>200</v>
      </c>
      <c r="E262" s="80">
        <v>100000</v>
      </c>
      <c r="F262" s="161"/>
      <c r="G262" s="208">
        <f t="shared" si="108"/>
        <v>100000</v>
      </c>
    </row>
    <row r="263" spans="1:7" ht="32.25" customHeight="1">
      <c r="A263" s="308" t="s">
        <v>371</v>
      </c>
      <c r="B263" s="364">
        <v>3320000000</v>
      </c>
      <c r="C263" s="364"/>
      <c r="D263" s="73"/>
      <c r="E263" s="30">
        <f t="shared" ref="E263:G263" si="109">E264</f>
        <v>400000</v>
      </c>
      <c r="F263" s="30">
        <f t="shared" si="109"/>
        <v>0</v>
      </c>
      <c r="G263" s="30">
        <f t="shared" si="109"/>
        <v>400000</v>
      </c>
    </row>
    <row r="264" spans="1:7" ht="53.25" customHeight="1">
      <c r="A264" s="308" t="s">
        <v>372</v>
      </c>
      <c r="B264" s="364">
        <v>3320100000</v>
      </c>
      <c r="C264" s="364"/>
      <c r="D264" s="73"/>
      <c r="E264" s="30">
        <f t="shared" ref="E264:G264" si="110">E265+E266</f>
        <v>400000</v>
      </c>
      <c r="F264" s="30">
        <f t="shared" si="110"/>
        <v>0</v>
      </c>
      <c r="G264" s="30">
        <f t="shared" si="110"/>
        <v>400000</v>
      </c>
    </row>
    <row r="265" spans="1:7" ht="54" customHeight="1">
      <c r="A265" s="308" t="s">
        <v>373</v>
      </c>
      <c r="B265" s="364">
        <v>3320100820</v>
      </c>
      <c r="C265" s="364"/>
      <c r="D265" s="73">
        <v>200</v>
      </c>
      <c r="E265" s="80">
        <v>50000</v>
      </c>
      <c r="F265" s="161"/>
      <c r="G265" s="208">
        <f t="shared" ref="G265:G266" si="111">E265+F265</f>
        <v>50000</v>
      </c>
    </row>
    <row r="266" spans="1:7" ht="42.75" customHeight="1">
      <c r="A266" s="308" t="s">
        <v>107</v>
      </c>
      <c r="B266" s="358">
        <v>3320100830</v>
      </c>
      <c r="C266" s="358"/>
      <c r="D266" s="73">
        <v>200</v>
      </c>
      <c r="E266" s="80">
        <v>350000</v>
      </c>
      <c r="F266" s="161"/>
      <c r="G266" s="208">
        <f t="shared" si="111"/>
        <v>350000</v>
      </c>
    </row>
    <row r="267" spans="1:7" ht="30.75" customHeight="1">
      <c r="A267" s="308" t="s">
        <v>397</v>
      </c>
      <c r="B267" s="364">
        <v>3330000000</v>
      </c>
      <c r="C267" s="364"/>
      <c r="D267" s="73"/>
      <c r="E267" s="30">
        <f t="shared" ref="E267:G267" si="112">E268</f>
        <v>736747.46</v>
      </c>
      <c r="F267" s="30">
        <f t="shared" si="112"/>
        <v>0</v>
      </c>
      <c r="G267" s="30">
        <f t="shared" si="112"/>
        <v>736747.46</v>
      </c>
    </row>
    <row r="268" spans="1:7" ht="29.25" customHeight="1">
      <c r="A268" s="308" t="s">
        <v>398</v>
      </c>
      <c r="B268" s="364">
        <v>3330100000</v>
      </c>
      <c r="C268" s="364"/>
      <c r="D268" s="73"/>
      <c r="E268" s="30">
        <f>E269+E271+E270+E272</f>
        <v>736747.46</v>
      </c>
      <c r="F268" s="30">
        <f t="shared" ref="F268:G268" si="113">F269+F271+F270+F272</f>
        <v>0</v>
      </c>
      <c r="G268" s="30">
        <f t="shared" si="113"/>
        <v>736747.46</v>
      </c>
    </row>
    <row r="269" spans="1:7" ht="43.5" customHeight="1">
      <c r="A269" s="308" t="s">
        <v>399</v>
      </c>
      <c r="B269" s="364">
        <v>3330100850</v>
      </c>
      <c r="C269" s="364"/>
      <c r="D269" s="73">
        <v>200</v>
      </c>
      <c r="E269" s="80">
        <v>130000</v>
      </c>
      <c r="F269" s="161"/>
      <c r="G269" s="208">
        <f t="shared" ref="G269:G272" si="114">E269+F269</f>
        <v>130000</v>
      </c>
    </row>
    <row r="270" spans="1:7" ht="39.75" customHeight="1">
      <c r="A270" s="308" t="s">
        <v>433</v>
      </c>
      <c r="B270" s="364">
        <v>3330100850</v>
      </c>
      <c r="C270" s="364"/>
      <c r="D270" s="73">
        <v>600</v>
      </c>
      <c r="E270" s="80">
        <v>100000</v>
      </c>
      <c r="F270" s="161"/>
      <c r="G270" s="208">
        <f t="shared" si="114"/>
        <v>100000</v>
      </c>
    </row>
    <row r="271" spans="1:7" ht="64.5" customHeight="1">
      <c r="A271" s="308" t="s">
        <v>409</v>
      </c>
      <c r="B271" s="364">
        <v>3330180360</v>
      </c>
      <c r="C271" s="364"/>
      <c r="D271" s="73">
        <v>100</v>
      </c>
      <c r="E271" s="80">
        <v>465194.17</v>
      </c>
      <c r="F271" s="161"/>
      <c r="G271" s="208">
        <f t="shared" si="114"/>
        <v>465194.17</v>
      </c>
    </row>
    <row r="272" spans="1:7" ht="39.75" customHeight="1">
      <c r="A272" s="308" t="s">
        <v>569</v>
      </c>
      <c r="B272" s="364">
        <v>3330180360</v>
      </c>
      <c r="C272" s="364"/>
      <c r="D272" s="91">
        <v>200</v>
      </c>
      <c r="E272" s="80">
        <v>41553.29</v>
      </c>
      <c r="F272" s="161"/>
      <c r="G272" s="208">
        <f t="shared" si="114"/>
        <v>41553.29</v>
      </c>
    </row>
    <row r="273" spans="1:7" s="82" customFormat="1" ht="29.25" customHeight="1">
      <c r="A273" s="315" t="s">
        <v>534</v>
      </c>
      <c r="B273" s="365">
        <v>4000000000</v>
      </c>
      <c r="C273" s="365"/>
      <c r="D273" s="73"/>
      <c r="E273" s="29">
        <f>E274+E277+E290+E307+E312</f>
        <v>57782184.359999999</v>
      </c>
      <c r="F273" s="29">
        <f t="shared" ref="F273:G273" si="115">F274+F277+F290+F307+F312</f>
        <v>300000</v>
      </c>
      <c r="G273" s="29">
        <f t="shared" si="115"/>
        <v>58082184.359999999</v>
      </c>
    </row>
    <row r="274" spans="1:7" ht="25.5" customHeight="1">
      <c r="A274" s="315" t="s">
        <v>13</v>
      </c>
      <c r="B274" s="365">
        <v>4090000000</v>
      </c>
      <c r="C274" s="365"/>
      <c r="D274" s="73"/>
      <c r="E274" s="29">
        <f>E275+E276</f>
        <v>874317</v>
      </c>
      <c r="F274" s="29">
        <f t="shared" ref="F274:G274" si="116">F275+F276</f>
        <v>0</v>
      </c>
      <c r="G274" s="29">
        <f t="shared" si="116"/>
        <v>874317</v>
      </c>
    </row>
    <row r="275" spans="1:7" ht="54.75" customHeight="1">
      <c r="A275" s="308" t="s">
        <v>508</v>
      </c>
      <c r="B275" s="364">
        <v>4090000270</v>
      </c>
      <c r="C275" s="364"/>
      <c r="D275" s="73">
        <v>100</v>
      </c>
      <c r="E275" s="30">
        <v>764159</v>
      </c>
      <c r="F275" s="30"/>
      <c r="G275" s="208">
        <f>E275+F275</f>
        <v>764159</v>
      </c>
    </row>
    <row r="276" spans="1:7" ht="29.25" customHeight="1">
      <c r="A276" s="308" t="s">
        <v>509</v>
      </c>
      <c r="B276" s="364">
        <v>4090000270</v>
      </c>
      <c r="C276" s="364"/>
      <c r="D276" s="73">
        <v>200</v>
      </c>
      <c r="E276" s="30">
        <v>110158</v>
      </c>
      <c r="F276" s="30"/>
      <c r="G276" s="208">
        <f>E276+F276</f>
        <v>110158</v>
      </c>
    </row>
    <row r="277" spans="1:7" ht="31.5" customHeight="1">
      <c r="A277" s="315" t="s">
        <v>510</v>
      </c>
      <c r="B277" s="365">
        <v>4100000000</v>
      </c>
      <c r="C277" s="365"/>
      <c r="D277" s="73"/>
      <c r="E277" s="29">
        <f>E278+E279+E280+E281+E285+E286+E287+E282+E283+E284+E288+E289</f>
        <v>32231935.800000001</v>
      </c>
      <c r="F277" s="29">
        <f t="shared" ref="F277:G277" si="117">F278+F279+F280+F281+F285+F286+F287+F282+F283+F284+F288+F289</f>
        <v>0</v>
      </c>
      <c r="G277" s="29">
        <f t="shared" si="117"/>
        <v>32231935.800000001</v>
      </c>
    </row>
    <row r="278" spans="1:7" ht="55.5" customHeight="1">
      <c r="A278" s="308" t="s">
        <v>92</v>
      </c>
      <c r="B278" s="364">
        <v>4190000250</v>
      </c>
      <c r="C278" s="364"/>
      <c r="D278" s="73">
        <v>100</v>
      </c>
      <c r="E278" s="80">
        <v>1706906</v>
      </c>
      <c r="F278" s="161"/>
      <c r="G278" s="208">
        <f t="shared" ref="G278:G289" si="118">E278+F278</f>
        <v>1706906</v>
      </c>
    </row>
    <row r="279" spans="1:7" ht="54.75" customHeight="1">
      <c r="A279" s="308" t="s">
        <v>511</v>
      </c>
      <c r="B279" s="364">
        <v>4190000280</v>
      </c>
      <c r="C279" s="364"/>
      <c r="D279" s="73">
        <v>100</v>
      </c>
      <c r="E279" s="80">
        <v>19622551</v>
      </c>
      <c r="F279" s="161"/>
      <c r="G279" s="208">
        <f t="shared" si="118"/>
        <v>19622551</v>
      </c>
    </row>
    <row r="280" spans="1:7" ht="40.5" customHeight="1">
      <c r="A280" s="308" t="s">
        <v>512</v>
      </c>
      <c r="B280" s="364">
        <v>4190000280</v>
      </c>
      <c r="C280" s="364"/>
      <c r="D280" s="73">
        <v>200</v>
      </c>
      <c r="E280" s="80">
        <v>956615.8</v>
      </c>
      <c r="F280" s="161"/>
      <c r="G280" s="208">
        <f t="shared" si="118"/>
        <v>956615.8</v>
      </c>
    </row>
    <row r="281" spans="1:7" ht="28.5" customHeight="1">
      <c r="A281" s="308" t="s">
        <v>513</v>
      </c>
      <c r="B281" s="364">
        <v>4190000280</v>
      </c>
      <c r="C281" s="364"/>
      <c r="D281" s="73">
        <v>800</v>
      </c>
      <c r="E281" s="80">
        <v>5900</v>
      </c>
      <c r="F281" s="161"/>
      <c r="G281" s="208">
        <f t="shared" si="118"/>
        <v>5900</v>
      </c>
    </row>
    <row r="282" spans="1:7" ht="55.5" customHeight="1">
      <c r="A282" s="308" t="s">
        <v>514</v>
      </c>
      <c r="B282" s="364">
        <v>4190000260</v>
      </c>
      <c r="C282" s="364"/>
      <c r="D282" s="73">
        <v>100</v>
      </c>
      <c r="E282" s="80">
        <v>2538397</v>
      </c>
      <c r="F282" s="161"/>
      <c r="G282" s="208">
        <f t="shared" si="118"/>
        <v>2538397</v>
      </c>
    </row>
    <row r="283" spans="1:7" ht="42.75" customHeight="1">
      <c r="A283" s="308" t="s">
        <v>515</v>
      </c>
      <c r="B283" s="364">
        <v>4190000260</v>
      </c>
      <c r="C283" s="364"/>
      <c r="D283" s="73">
        <v>200</v>
      </c>
      <c r="E283" s="80">
        <v>174565</v>
      </c>
      <c r="F283" s="161"/>
      <c r="G283" s="208">
        <f t="shared" si="118"/>
        <v>174565</v>
      </c>
    </row>
    <row r="284" spans="1:7" ht="25.5">
      <c r="A284" s="308" t="s">
        <v>516</v>
      </c>
      <c r="B284" s="364">
        <v>4190000260</v>
      </c>
      <c r="C284" s="364"/>
      <c r="D284" s="73">
        <v>800</v>
      </c>
      <c r="E284" s="80">
        <v>3000</v>
      </c>
      <c r="F284" s="161"/>
      <c r="G284" s="208">
        <f t="shared" si="118"/>
        <v>3000</v>
      </c>
    </row>
    <row r="285" spans="1:7" ht="65.25" customHeight="1">
      <c r="A285" s="308" t="s">
        <v>517</v>
      </c>
      <c r="B285" s="364">
        <v>4190000290</v>
      </c>
      <c r="C285" s="364"/>
      <c r="D285" s="73">
        <v>100</v>
      </c>
      <c r="E285" s="80">
        <v>4986811</v>
      </c>
      <c r="F285" s="161"/>
      <c r="G285" s="208">
        <f t="shared" si="118"/>
        <v>4986811</v>
      </c>
    </row>
    <row r="286" spans="1:7" ht="41.25" customHeight="1">
      <c r="A286" s="308" t="s">
        <v>518</v>
      </c>
      <c r="B286" s="364">
        <v>4190000290</v>
      </c>
      <c r="C286" s="364"/>
      <c r="D286" s="73">
        <v>200</v>
      </c>
      <c r="E286" s="80">
        <v>233347</v>
      </c>
      <c r="F286" s="161"/>
      <c r="G286" s="208">
        <f t="shared" si="118"/>
        <v>233347</v>
      </c>
    </row>
    <row r="287" spans="1:7" ht="30.75" customHeight="1">
      <c r="A287" s="308" t="s">
        <v>519</v>
      </c>
      <c r="B287" s="364">
        <v>4190000290</v>
      </c>
      <c r="C287" s="364"/>
      <c r="D287" s="73">
        <v>800</v>
      </c>
      <c r="E287" s="80">
        <v>2000</v>
      </c>
      <c r="F287" s="161"/>
      <c r="G287" s="208">
        <f t="shared" si="118"/>
        <v>2000</v>
      </c>
    </row>
    <row r="288" spans="1:7" ht="64.5" customHeight="1">
      <c r="A288" s="308" t="s">
        <v>520</v>
      </c>
      <c r="B288" s="364">
        <v>4190000370</v>
      </c>
      <c r="C288" s="364"/>
      <c r="D288" s="73">
        <v>100</v>
      </c>
      <c r="E288" s="80">
        <v>1886123</v>
      </c>
      <c r="F288" s="161"/>
      <c r="G288" s="208">
        <f t="shared" si="118"/>
        <v>1886123</v>
      </c>
    </row>
    <row r="289" spans="1:7" ht="40.5" customHeight="1">
      <c r="A289" s="308" t="s">
        <v>521</v>
      </c>
      <c r="B289" s="364">
        <v>4190000370</v>
      </c>
      <c r="C289" s="364"/>
      <c r="D289" s="73">
        <v>200</v>
      </c>
      <c r="E289" s="80">
        <v>115720</v>
      </c>
      <c r="F289" s="161"/>
      <c r="G289" s="208">
        <f t="shared" si="118"/>
        <v>115720</v>
      </c>
    </row>
    <row r="290" spans="1:7" ht="21.75" customHeight="1">
      <c r="A290" s="315" t="s">
        <v>535</v>
      </c>
      <c r="B290" s="365">
        <v>4290000000</v>
      </c>
      <c r="C290" s="365"/>
      <c r="D290" s="73"/>
      <c r="E290" s="29">
        <f>E291+E292+E293+E294+E296+E297+E298+E299+E300+E301+E303+E304+E295+E305+E302+E306</f>
        <v>24055335.259999998</v>
      </c>
      <c r="F290" s="29">
        <f t="shared" ref="F290:G290" si="119">F291+F292+F293+F294+F296+F297+F298+F299+F300+F301+F303+F304+F295+F305+F302+F306</f>
        <v>300000</v>
      </c>
      <c r="G290" s="29">
        <f t="shared" si="119"/>
        <v>24355335.259999998</v>
      </c>
    </row>
    <row r="291" spans="1:7" ht="27.75" customHeight="1">
      <c r="A291" s="308" t="s">
        <v>536</v>
      </c>
      <c r="B291" s="364">
        <v>4290020090</v>
      </c>
      <c r="C291" s="364"/>
      <c r="D291" s="73">
        <v>800</v>
      </c>
      <c r="E291" s="80">
        <v>2482490.7599999998</v>
      </c>
      <c r="F291" s="161"/>
      <c r="G291" s="208">
        <f>E291+F291</f>
        <v>2482490.7599999998</v>
      </c>
    </row>
    <row r="292" spans="1:7" ht="30" customHeight="1">
      <c r="A292" s="308" t="s">
        <v>522</v>
      </c>
      <c r="B292" s="364">
        <v>4290020120</v>
      </c>
      <c r="C292" s="364"/>
      <c r="D292" s="73">
        <v>800</v>
      </c>
      <c r="E292" s="80">
        <v>50000</v>
      </c>
      <c r="F292" s="161"/>
      <c r="G292" s="208">
        <f t="shared" ref="G292:G305" si="120">E292+F292</f>
        <v>50000</v>
      </c>
    </row>
    <row r="293" spans="1:7" ht="40.5" customHeight="1">
      <c r="A293" s="308" t="s">
        <v>523</v>
      </c>
      <c r="B293" s="364">
        <v>4290020140</v>
      </c>
      <c r="C293" s="364"/>
      <c r="D293" s="73">
        <v>200</v>
      </c>
      <c r="E293" s="80">
        <v>290500</v>
      </c>
      <c r="F293" s="161"/>
      <c r="G293" s="208">
        <f t="shared" si="120"/>
        <v>290500</v>
      </c>
    </row>
    <row r="294" spans="1:7" ht="42.75" customHeight="1">
      <c r="A294" s="308" t="s">
        <v>596</v>
      </c>
      <c r="B294" s="364">
        <v>4290020150</v>
      </c>
      <c r="C294" s="364"/>
      <c r="D294" s="73">
        <v>200</v>
      </c>
      <c r="E294" s="80">
        <v>320000</v>
      </c>
      <c r="F294" s="161"/>
      <c r="G294" s="208">
        <f t="shared" si="120"/>
        <v>320000</v>
      </c>
    </row>
    <row r="295" spans="1:7" ht="67.5" customHeight="1">
      <c r="A295" s="8" t="s">
        <v>664</v>
      </c>
      <c r="B295" s="366">
        <v>4290008100</v>
      </c>
      <c r="C295" s="366"/>
      <c r="D295" s="64">
        <v>500</v>
      </c>
      <c r="E295" s="113">
        <v>1399200</v>
      </c>
      <c r="F295" s="161"/>
      <c r="G295" s="208">
        <f t="shared" si="120"/>
        <v>1399200</v>
      </c>
    </row>
    <row r="296" spans="1:7" s="114" customFormat="1" ht="65.25" customHeight="1">
      <c r="A296" s="308" t="s">
        <v>524</v>
      </c>
      <c r="B296" s="364">
        <v>4290000300</v>
      </c>
      <c r="C296" s="364"/>
      <c r="D296" s="73">
        <v>100</v>
      </c>
      <c r="E296" s="80">
        <v>3983834</v>
      </c>
      <c r="F296" s="161"/>
      <c r="G296" s="208">
        <f t="shared" si="120"/>
        <v>3983834</v>
      </c>
    </row>
    <row r="297" spans="1:7" ht="41.25" customHeight="1">
      <c r="A297" s="308" t="s">
        <v>525</v>
      </c>
      <c r="B297" s="364">
        <v>4290000300</v>
      </c>
      <c r="C297" s="364"/>
      <c r="D297" s="73">
        <v>200</v>
      </c>
      <c r="E297" s="80">
        <v>4188854</v>
      </c>
      <c r="F297" s="161"/>
      <c r="G297" s="208">
        <f t="shared" si="120"/>
        <v>4188854</v>
      </c>
    </row>
    <row r="298" spans="1:7" ht="43.5" customHeight="1">
      <c r="A298" s="308" t="s">
        <v>526</v>
      </c>
      <c r="B298" s="364">
        <v>4290000300</v>
      </c>
      <c r="C298" s="364"/>
      <c r="D298" s="73">
        <v>800</v>
      </c>
      <c r="E298" s="80">
        <v>8046</v>
      </c>
      <c r="F298" s="161"/>
      <c r="G298" s="208">
        <f t="shared" si="120"/>
        <v>8046</v>
      </c>
    </row>
    <row r="299" spans="1:7" ht="57.75" customHeight="1">
      <c r="A299" s="308" t="s">
        <v>295</v>
      </c>
      <c r="B299" s="364">
        <v>4290002181</v>
      </c>
      <c r="C299" s="364"/>
      <c r="D299" s="73">
        <v>100</v>
      </c>
      <c r="E299" s="80">
        <v>653619</v>
      </c>
      <c r="F299" s="161"/>
      <c r="G299" s="208">
        <f t="shared" si="120"/>
        <v>653619</v>
      </c>
    </row>
    <row r="300" spans="1:7" ht="57.75" customHeight="1">
      <c r="A300" s="308" t="s">
        <v>296</v>
      </c>
      <c r="B300" s="364">
        <v>4290002182</v>
      </c>
      <c r="C300" s="364"/>
      <c r="D300" s="73">
        <v>100</v>
      </c>
      <c r="E300" s="80">
        <v>530029</v>
      </c>
      <c r="F300" s="161"/>
      <c r="G300" s="208">
        <f t="shared" si="120"/>
        <v>530029</v>
      </c>
    </row>
    <row r="301" spans="1:7" ht="31.5" customHeight="1">
      <c r="A301" s="312" t="s">
        <v>115</v>
      </c>
      <c r="B301" s="358">
        <v>4290020180</v>
      </c>
      <c r="C301" s="358"/>
      <c r="D301" s="70">
        <v>200</v>
      </c>
      <c r="E301" s="79">
        <v>400845</v>
      </c>
      <c r="F301" s="150"/>
      <c r="G301" s="208">
        <f t="shared" si="120"/>
        <v>400845</v>
      </c>
    </row>
    <row r="302" spans="1:7" s="147" customFormat="1" ht="42.75" customHeight="1">
      <c r="A302" s="312" t="s">
        <v>668</v>
      </c>
      <c r="B302" s="358">
        <v>4290020310</v>
      </c>
      <c r="C302" s="358"/>
      <c r="D302" s="148">
        <v>200</v>
      </c>
      <c r="E302" s="146">
        <v>258234</v>
      </c>
      <c r="F302" s="150"/>
      <c r="G302" s="208">
        <f t="shared" si="120"/>
        <v>258234</v>
      </c>
    </row>
    <row r="303" spans="1:7" ht="45" customHeight="1">
      <c r="A303" s="312" t="s">
        <v>537</v>
      </c>
      <c r="B303" s="358">
        <v>4290090080</v>
      </c>
      <c r="C303" s="358"/>
      <c r="D303" s="70">
        <v>800</v>
      </c>
      <c r="E303" s="79">
        <v>6238863.5</v>
      </c>
      <c r="F303" s="150"/>
      <c r="G303" s="208">
        <f t="shared" si="120"/>
        <v>6238863.5</v>
      </c>
    </row>
    <row r="304" spans="1:7" ht="30.75" customHeight="1">
      <c r="A304" s="308" t="s">
        <v>93</v>
      </c>
      <c r="B304" s="364">
        <v>4290007010</v>
      </c>
      <c r="C304" s="364"/>
      <c r="D304" s="73">
        <v>300</v>
      </c>
      <c r="E304" s="80">
        <v>1791920</v>
      </c>
      <c r="F304" s="161"/>
      <c r="G304" s="208">
        <f t="shared" si="120"/>
        <v>1791920</v>
      </c>
    </row>
    <row r="305" spans="1:7" ht="66" customHeight="1">
      <c r="A305" s="309" t="s">
        <v>669</v>
      </c>
      <c r="B305" s="366">
        <v>4290007030</v>
      </c>
      <c r="C305" s="366"/>
      <c r="D305" s="115">
        <v>300</v>
      </c>
      <c r="E305" s="113">
        <v>15000</v>
      </c>
      <c r="F305" s="161"/>
      <c r="G305" s="208">
        <f t="shared" si="120"/>
        <v>15000</v>
      </c>
    </row>
    <row r="306" spans="1:7" s="187" customFormat="1" ht="40.5" customHeight="1">
      <c r="A306" s="8" t="s">
        <v>709</v>
      </c>
      <c r="B306" s="366">
        <v>4290008150</v>
      </c>
      <c r="C306" s="366"/>
      <c r="D306" s="132">
        <v>500</v>
      </c>
      <c r="E306" s="225">
        <v>1443900</v>
      </c>
      <c r="F306" s="185">
        <v>300000</v>
      </c>
      <c r="G306" s="208">
        <f>E306+F306</f>
        <v>1743900</v>
      </c>
    </row>
    <row r="307" spans="1:7" s="114" customFormat="1" ht="40.5" customHeight="1">
      <c r="A307" s="315" t="s">
        <v>15</v>
      </c>
      <c r="B307" s="365">
        <v>4300000000</v>
      </c>
      <c r="C307" s="365"/>
      <c r="D307" s="73"/>
      <c r="E307" s="29">
        <f>E308</f>
        <v>620198.18000000005</v>
      </c>
      <c r="F307" s="29">
        <f t="shared" ref="F307:G307" si="121">F308</f>
        <v>0</v>
      </c>
      <c r="G307" s="29">
        <f t="shared" si="121"/>
        <v>620198.18000000005</v>
      </c>
    </row>
    <row r="308" spans="1:7" ht="19.5" customHeight="1">
      <c r="A308" s="308" t="s">
        <v>14</v>
      </c>
      <c r="B308" s="364">
        <v>4390000000</v>
      </c>
      <c r="C308" s="364"/>
      <c r="D308" s="73"/>
      <c r="E308" s="30">
        <f>E309+E310+E311</f>
        <v>620198.18000000005</v>
      </c>
      <c r="F308" s="30">
        <f t="shared" ref="F308:G308" si="122">F309+F310+F311</f>
        <v>0</v>
      </c>
      <c r="G308" s="30">
        <f t="shared" si="122"/>
        <v>620198.18000000005</v>
      </c>
    </row>
    <row r="309" spans="1:7" ht="38.25">
      <c r="A309" s="308" t="s">
        <v>108</v>
      </c>
      <c r="B309" s="364">
        <v>4390080350</v>
      </c>
      <c r="C309" s="364"/>
      <c r="D309" s="283">
        <v>200</v>
      </c>
      <c r="E309" s="284">
        <v>6170.4</v>
      </c>
      <c r="F309" s="284"/>
      <c r="G309" s="284">
        <f t="shared" ref="G309:G311" si="123">E309+F309</f>
        <v>6170.4</v>
      </c>
    </row>
    <row r="310" spans="1:7" ht="52.5" customHeight="1">
      <c r="A310" s="308" t="s">
        <v>440</v>
      </c>
      <c r="B310" s="364">
        <v>4390080370</v>
      </c>
      <c r="C310" s="364"/>
      <c r="D310" s="283">
        <v>200</v>
      </c>
      <c r="E310" s="284">
        <v>385890.78</v>
      </c>
      <c r="F310" s="284"/>
      <c r="G310" s="284">
        <f t="shared" si="123"/>
        <v>385890.78</v>
      </c>
    </row>
    <row r="311" spans="1:7" ht="81" customHeight="1">
      <c r="A311" s="308" t="s">
        <v>305</v>
      </c>
      <c r="B311" s="364">
        <v>4390082400</v>
      </c>
      <c r="C311" s="364"/>
      <c r="D311" s="283">
        <v>200</v>
      </c>
      <c r="E311" s="284">
        <v>228137</v>
      </c>
      <c r="F311" s="284"/>
      <c r="G311" s="284">
        <f t="shared" si="123"/>
        <v>228137</v>
      </c>
    </row>
    <row r="312" spans="1:7" ht="41.25" customHeight="1">
      <c r="A312" s="313" t="s">
        <v>449</v>
      </c>
      <c r="B312" s="365">
        <v>4400000000</v>
      </c>
      <c r="C312" s="365"/>
      <c r="D312" s="283"/>
      <c r="E312" s="29">
        <f t="shared" ref="E312:G313" si="124">E313</f>
        <v>398.12</v>
      </c>
      <c r="F312" s="29">
        <f t="shared" si="124"/>
        <v>0</v>
      </c>
      <c r="G312" s="29">
        <f t="shared" si="124"/>
        <v>398.12</v>
      </c>
    </row>
    <row r="313" spans="1:7" ht="17.25" customHeight="1">
      <c r="A313" s="308" t="s">
        <v>14</v>
      </c>
      <c r="B313" s="364">
        <v>4490000000</v>
      </c>
      <c r="C313" s="364"/>
      <c r="D313" s="283"/>
      <c r="E313" s="30">
        <f t="shared" si="124"/>
        <v>398.12</v>
      </c>
      <c r="F313" s="30">
        <f t="shared" si="124"/>
        <v>0</v>
      </c>
      <c r="G313" s="30">
        <f t="shared" si="124"/>
        <v>398.12</v>
      </c>
    </row>
    <row r="314" spans="1:7" ht="51">
      <c r="A314" s="308" t="s">
        <v>580</v>
      </c>
      <c r="B314" s="364">
        <v>4490051200</v>
      </c>
      <c r="C314" s="364"/>
      <c r="D314" s="283">
        <v>200</v>
      </c>
      <c r="E314" s="284">
        <v>398.12</v>
      </c>
      <c r="F314" s="284"/>
      <c r="G314" s="284">
        <f>E314+F314</f>
        <v>398.12</v>
      </c>
    </row>
    <row r="315" spans="1:7" ht="19.5" customHeight="1">
      <c r="A315" s="315" t="s">
        <v>16</v>
      </c>
      <c r="B315" s="364"/>
      <c r="C315" s="364"/>
      <c r="D315" s="283"/>
      <c r="E315" s="29">
        <f>E20+E115+E147+E158+E164+E174+E181+E197+E227+E238+E250+E258+E273</f>
        <v>294791478.08999997</v>
      </c>
      <c r="F315" s="29">
        <f>F20+F115+F147+F158+F164+F174+F181+F197+F227+F238+F250+F258+F273</f>
        <v>11027556.919999998</v>
      </c>
      <c r="G315" s="29">
        <f>G20+G115+G147+G158+G164+G174+G181+G197+G227+G238+G250+G258+G273</f>
        <v>305819035.00999999</v>
      </c>
    </row>
    <row r="316" spans="1:7" ht="15" customHeight="1"/>
  </sheetData>
  <mergeCells count="328">
    <mergeCell ref="B305:C305"/>
    <mergeCell ref="B96:C96"/>
    <mergeCell ref="B55:C55"/>
    <mergeCell ref="B32:C32"/>
    <mergeCell ref="B49:C49"/>
    <mergeCell ref="B84:C84"/>
    <mergeCell ref="B85:C85"/>
    <mergeCell ref="B51:C51"/>
    <mergeCell ref="B306:C306"/>
    <mergeCell ref="B101:C101"/>
    <mergeCell ref="B102:C102"/>
    <mergeCell ref="B91:C91"/>
    <mergeCell ref="B90:C90"/>
    <mergeCell ref="B88:C88"/>
    <mergeCell ref="B89:C89"/>
    <mergeCell ref="B83:C83"/>
    <mergeCell ref="B86:C86"/>
    <mergeCell ref="B87:C87"/>
    <mergeCell ref="B92:C92"/>
    <mergeCell ref="B95:C95"/>
    <mergeCell ref="B93:C93"/>
    <mergeCell ref="B94:C94"/>
    <mergeCell ref="B97:C97"/>
    <mergeCell ref="B121:C121"/>
    <mergeCell ref="B20:C20"/>
    <mergeCell ref="B21:C21"/>
    <mergeCell ref="B27:C27"/>
    <mergeCell ref="B28:C28"/>
    <mergeCell ref="B35:C35"/>
    <mergeCell ref="B36:C36"/>
    <mergeCell ref="B72:C72"/>
    <mergeCell ref="B73:C73"/>
    <mergeCell ref="B71:C71"/>
    <mergeCell ref="B69:C69"/>
    <mergeCell ref="B70:C70"/>
    <mergeCell ref="B62:C62"/>
    <mergeCell ref="B67:C67"/>
    <mergeCell ref="B44:C44"/>
    <mergeCell ref="B45:C45"/>
    <mergeCell ref="B60:C60"/>
    <mergeCell ref="B61:C61"/>
    <mergeCell ref="B43:C43"/>
    <mergeCell ref="B46:C46"/>
    <mergeCell ref="B47:C47"/>
    <mergeCell ref="B48:C48"/>
    <mergeCell ref="B57:C57"/>
    <mergeCell ref="B58:C58"/>
    <mergeCell ref="B59:C59"/>
    <mergeCell ref="A1:G1"/>
    <mergeCell ref="A2:G2"/>
    <mergeCell ref="A3:B3"/>
    <mergeCell ref="C3:G3"/>
    <mergeCell ref="A4:B4"/>
    <mergeCell ref="C4:G4"/>
    <mergeCell ref="E18:E19"/>
    <mergeCell ref="G18:G19"/>
    <mergeCell ref="A6:G6"/>
    <mergeCell ref="A7:G7"/>
    <mergeCell ref="C8:G8"/>
    <mergeCell ref="C9:G9"/>
    <mergeCell ref="A10:G10"/>
    <mergeCell ref="A5:G5"/>
    <mergeCell ref="A8:B8"/>
    <mergeCell ref="A9:B9"/>
    <mergeCell ref="A15:E15"/>
    <mergeCell ref="A12:E12"/>
    <mergeCell ref="A13:E13"/>
    <mergeCell ref="A14:E14"/>
    <mergeCell ref="A17:G17"/>
    <mergeCell ref="A16:E16"/>
    <mergeCell ref="A11:B11"/>
    <mergeCell ref="D11:E11"/>
    <mergeCell ref="D18:D19"/>
    <mergeCell ref="G41:G42"/>
    <mergeCell ref="A18:A19"/>
    <mergeCell ref="B18:C19"/>
    <mergeCell ref="E41:E42"/>
    <mergeCell ref="B39:C39"/>
    <mergeCell ref="B40:C40"/>
    <mergeCell ref="A41:A42"/>
    <mergeCell ref="B37:C37"/>
    <mergeCell ref="B38:C38"/>
    <mergeCell ref="B29:C29"/>
    <mergeCell ref="B33:C33"/>
    <mergeCell ref="B34:C34"/>
    <mergeCell ref="B41:C42"/>
    <mergeCell ref="D41:D42"/>
    <mergeCell ref="B30:C30"/>
    <mergeCell ref="B31:C31"/>
    <mergeCell ref="F18:F19"/>
    <mergeCell ref="B26:C26"/>
    <mergeCell ref="B24:C24"/>
    <mergeCell ref="B25:C25"/>
    <mergeCell ref="F41:F42"/>
    <mergeCell ref="B23:C23"/>
    <mergeCell ref="B22:C22"/>
    <mergeCell ref="B65:C65"/>
    <mergeCell ref="B56:C56"/>
    <mergeCell ref="B53:C53"/>
    <mergeCell ref="B54:C54"/>
    <mergeCell ref="B50:C50"/>
    <mergeCell ref="B52:C52"/>
    <mergeCell ref="B108:C108"/>
    <mergeCell ref="B105:C105"/>
    <mergeCell ref="B106:C106"/>
    <mergeCell ref="B103:C103"/>
    <mergeCell ref="B104:C104"/>
    <mergeCell ref="B98:C98"/>
    <mergeCell ref="B99:C99"/>
    <mergeCell ref="B100:C100"/>
    <mergeCell ref="B82:C82"/>
    <mergeCell ref="B68:C68"/>
    <mergeCell ref="B66:C66"/>
    <mergeCell ref="B63:C63"/>
    <mergeCell ref="B64:C64"/>
    <mergeCell ref="B75:C75"/>
    <mergeCell ref="B81:C81"/>
    <mergeCell ref="B74:C74"/>
    <mergeCell ref="B76:C76"/>
    <mergeCell ref="B77:C77"/>
    <mergeCell ref="B123:C123"/>
    <mergeCell ref="B124:C124"/>
    <mergeCell ref="B126:C126"/>
    <mergeCell ref="B127:C127"/>
    <mergeCell ref="B128:C128"/>
    <mergeCell ref="B132:C132"/>
    <mergeCell ref="B133:C133"/>
    <mergeCell ref="B78:C78"/>
    <mergeCell ref="B79:C79"/>
    <mergeCell ref="B80:C80"/>
    <mergeCell ref="B122:C122"/>
    <mergeCell ref="B119:C119"/>
    <mergeCell ref="B120:C120"/>
    <mergeCell ref="B117:C117"/>
    <mergeCell ref="B118:C118"/>
    <mergeCell ref="B115:C115"/>
    <mergeCell ref="B116:C116"/>
    <mergeCell ref="B113:C113"/>
    <mergeCell ref="B114:C114"/>
    <mergeCell ref="B111:C111"/>
    <mergeCell ref="B112:C112"/>
    <mergeCell ref="B109:C109"/>
    <mergeCell ref="B110:C110"/>
    <mergeCell ref="B107:C107"/>
    <mergeCell ref="B136:C136"/>
    <mergeCell ref="B130:C130"/>
    <mergeCell ref="B131:C131"/>
    <mergeCell ref="B134:C134"/>
    <mergeCell ref="B135:C135"/>
    <mergeCell ref="B137:C137"/>
    <mergeCell ref="B138:C138"/>
    <mergeCell ref="B125:C125"/>
    <mergeCell ref="B129:C129"/>
    <mergeCell ref="B165:C165"/>
    <mergeCell ref="B166:C166"/>
    <mergeCell ref="B163:C163"/>
    <mergeCell ref="B164:C164"/>
    <mergeCell ref="B161:C161"/>
    <mergeCell ref="B162:C162"/>
    <mergeCell ref="B159:C159"/>
    <mergeCell ref="B160:C160"/>
    <mergeCell ref="B156:C156"/>
    <mergeCell ref="B158:C158"/>
    <mergeCell ref="B157:C157"/>
    <mergeCell ref="B154:C154"/>
    <mergeCell ref="B155:C155"/>
    <mergeCell ref="B149:C149"/>
    <mergeCell ref="B151:C151"/>
    <mergeCell ref="B147:C147"/>
    <mergeCell ref="B148:C148"/>
    <mergeCell ref="B145:C145"/>
    <mergeCell ref="B146:C146"/>
    <mergeCell ref="B139:C139"/>
    <mergeCell ref="B144:C144"/>
    <mergeCell ref="B140:C140"/>
    <mergeCell ref="B141:C141"/>
    <mergeCell ref="B150:C150"/>
    <mergeCell ref="B142:C142"/>
    <mergeCell ref="B143:C143"/>
    <mergeCell ref="B153:C153"/>
    <mergeCell ref="B152:C152"/>
    <mergeCell ref="B174:C174"/>
    <mergeCell ref="B175:C175"/>
    <mergeCell ref="B173:C173"/>
    <mergeCell ref="B169:C169"/>
    <mergeCell ref="B171:C171"/>
    <mergeCell ref="B167:C167"/>
    <mergeCell ref="B168:C168"/>
    <mergeCell ref="B172:C172"/>
    <mergeCell ref="B170:C170"/>
    <mergeCell ref="B184:C184"/>
    <mergeCell ref="B186:C186"/>
    <mergeCell ref="B182:C182"/>
    <mergeCell ref="B183:C183"/>
    <mergeCell ref="B180:C180"/>
    <mergeCell ref="B181:C181"/>
    <mergeCell ref="B178:C178"/>
    <mergeCell ref="B179:C179"/>
    <mergeCell ref="B176:C176"/>
    <mergeCell ref="B177:C177"/>
    <mergeCell ref="B185:C185"/>
    <mergeCell ref="B196:C196"/>
    <mergeCell ref="B197:C197"/>
    <mergeCell ref="B194:C194"/>
    <mergeCell ref="B195:C195"/>
    <mergeCell ref="B192:C192"/>
    <mergeCell ref="B193:C193"/>
    <mergeCell ref="B189:C189"/>
    <mergeCell ref="B191:C191"/>
    <mergeCell ref="B187:C187"/>
    <mergeCell ref="B188:C188"/>
    <mergeCell ref="B190:C190"/>
    <mergeCell ref="B205:C205"/>
    <mergeCell ref="B206:C206"/>
    <mergeCell ref="B203:C203"/>
    <mergeCell ref="B204:C204"/>
    <mergeCell ref="B201:C201"/>
    <mergeCell ref="B202:C202"/>
    <mergeCell ref="B199:C199"/>
    <mergeCell ref="B200:C200"/>
    <mergeCell ref="B198:C198"/>
    <mergeCell ref="B215:C215"/>
    <mergeCell ref="B217:C217"/>
    <mergeCell ref="B213:C213"/>
    <mergeCell ref="B214:C214"/>
    <mergeCell ref="B211:C211"/>
    <mergeCell ref="B212:C212"/>
    <mergeCell ref="B209:C209"/>
    <mergeCell ref="B210:C210"/>
    <mergeCell ref="B207:C207"/>
    <mergeCell ref="B208:C208"/>
    <mergeCell ref="B216:C216"/>
    <mergeCell ref="B226:C226"/>
    <mergeCell ref="B227:C227"/>
    <mergeCell ref="B224:C224"/>
    <mergeCell ref="B225:C225"/>
    <mergeCell ref="B222:C222"/>
    <mergeCell ref="B223:C223"/>
    <mergeCell ref="B220:C220"/>
    <mergeCell ref="B221:C221"/>
    <mergeCell ref="B218:C218"/>
    <mergeCell ref="B219:C219"/>
    <mergeCell ref="B237:C237"/>
    <mergeCell ref="B238:C238"/>
    <mergeCell ref="B235:C235"/>
    <mergeCell ref="B236:C236"/>
    <mergeCell ref="B232:C232"/>
    <mergeCell ref="B230:C230"/>
    <mergeCell ref="B231:C231"/>
    <mergeCell ref="B228:C228"/>
    <mergeCell ref="B229:C229"/>
    <mergeCell ref="B234:C234"/>
    <mergeCell ref="B233:C233"/>
    <mergeCell ref="B248:C248"/>
    <mergeCell ref="B249:C249"/>
    <mergeCell ref="B246:C246"/>
    <mergeCell ref="B247:C247"/>
    <mergeCell ref="B244:C244"/>
    <mergeCell ref="B245:C245"/>
    <mergeCell ref="B241:C241"/>
    <mergeCell ref="B242:C242"/>
    <mergeCell ref="B239:C239"/>
    <mergeCell ref="B240:C240"/>
    <mergeCell ref="B243:C243"/>
    <mergeCell ref="B256:C256"/>
    <mergeCell ref="B258:C258"/>
    <mergeCell ref="B254:C254"/>
    <mergeCell ref="B255:C255"/>
    <mergeCell ref="B252:C252"/>
    <mergeCell ref="B253:C253"/>
    <mergeCell ref="B250:C250"/>
    <mergeCell ref="B251:C251"/>
    <mergeCell ref="B257:C257"/>
    <mergeCell ref="B267:C267"/>
    <mergeCell ref="B268:C268"/>
    <mergeCell ref="B265:C265"/>
    <mergeCell ref="B266:C266"/>
    <mergeCell ref="B263:C263"/>
    <mergeCell ref="B264:C264"/>
    <mergeCell ref="B261:C261"/>
    <mergeCell ref="B262:C262"/>
    <mergeCell ref="B259:C259"/>
    <mergeCell ref="B260:C260"/>
    <mergeCell ref="B314:C314"/>
    <mergeCell ref="B315:C315"/>
    <mergeCell ref="B312:C312"/>
    <mergeCell ref="B313:C313"/>
    <mergeCell ref="B310:C310"/>
    <mergeCell ref="B311:C311"/>
    <mergeCell ref="B308:C308"/>
    <mergeCell ref="B309:C309"/>
    <mergeCell ref="B307:C307"/>
    <mergeCell ref="B291:C291"/>
    <mergeCell ref="B283:C283"/>
    <mergeCell ref="B292:C292"/>
    <mergeCell ref="B303:C303"/>
    <mergeCell ref="B304:C304"/>
    <mergeCell ref="B300:C300"/>
    <mergeCell ref="B301:C301"/>
    <mergeCell ref="B298:C298"/>
    <mergeCell ref="B299:C299"/>
    <mergeCell ref="B296:C296"/>
    <mergeCell ref="B297:C297"/>
    <mergeCell ref="B293:C293"/>
    <mergeCell ref="B294:C294"/>
    <mergeCell ref="B295:C295"/>
    <mergeCell ref="B302:C302"/>
    <mergeCell ref="B290:C290"/>
    <mergeCell ref="B288:C288"/>
    <mergeCell ref="B289:C289"/>
    <mergeCell ref="B286:C286"/>
    <mergeCell ref="B287:C287"/>
    <mergeCell ref="B284:C284"/>
    <mergeCell ref="B285:C285"/>
    <mergeCell ref="B271:C271"/>
    <mergeCell ref="B273:C273"/>
    <mergeCell ref="B272:C272"/>
    <mergeCell ref="B269:C269"/>
    <mergeCell ref="B282:C282"/>
    <mergeCell ref="B280:C280"/>
    <mergeCell ref="B281:C281"/>
    <mergeCell ref="B278:C278"/>
    <mergeCell ref="B279:C279"/>
    <mergeCell ref="B276:C276"/>
    <mergeCell ref="B277:C277"/>
    <mergeCell ref="B274:C274"/>
    <mergeCell ref="B275:C275"/>
    <mergeCell ref="B270:C270"/>
  </mergeCells>
  <pageMargins left="1.1023622047244095" right="0.31496062992125984" top="0.74803149606299213" bottom="0.74803149606299213" header="0.31496062992125984" footer="0.31496062992125984"/>
  <pageSetup paperSize="9" scale="65" orientation="portrait" r:id="rId1"/>
  <rowBreaks count="12" manualBreakCount="12">
    <brk id="38" max="16383" man="1"/>
    <brk id="46" max="6" man="1"/>
    <brk id="71" max="16383" man="1"/>
    <brk id="84" max="6" man="1"/>
    <brk id="107" max="6" man="1"/>
    <brk id="134" max="16383" man="1"/>
    <brk id="161" max="16383" man="1"/>
    <brk id="191" max="16383" man="1"/>
    <brk id="221" max="16383" man="1"/>
    <brk id="255" max="16383" man="1"/>
    <brk id="283" max="16383" man="1"/>
    <brk id="308" max="16383" man="1"/>
  </rowBreaks>
</worksheet>
</file>

<file path=xl/worksheets/sheet5.xml><?xml version="1.0" encoding="utf-8"?>
<worksheet xmlns="http://schemas.openxmlformats.org/spreadsheetml/2006/main" xmlns:r="http://schemas.openxmlformats.org/officeDocument/2006/relationships">
  <dimension ref="A1:H262"/>
  <sheetViews>
    <sheetView view="pageBreakPreview" topLeftCell="A247" zoomScale="88" zoomScaleSheetLayoutView="88" workbookViewId="0">
      <selection activeCell="C9" sqref="C9:H9"/>
    </sheetView>
  </sheetViews>
  <sheetFormatPr defaultRowHeight="15"/>
  <cols>
    <col min="1" max="1" width="71.42578125" style="239" customWidth="1"/>
    <col min="2" max="2" width="8" style="239" customWidth="1"/>
    <col min="3" max="3" width="4.42578125" style="239" customWidth="1"/>
    <col min="4" max="4" width="5.42578125" style="239" customWidth="1"/>
    <col min="5" max="5" width="9.140625" style="239"/>
    <col min="6" max="6" width="7" style="239" customWidth="1"/>
    <col min="7" max="7" width="9.140625" style="239"/>
    <col min="8" max="8" width="7.5703125" style="239" customWidth="1"/>
    <col min="9" max="16384" width="9.140625" style="239"/>
  </cols>
  <sheetData>
    <row r="1" spans="1:8" ht="15.75">
      <c r="A1" s="377" t="s">
        <v>205</v>
      </c>
      <c r="B1" s="377"/>
      <c r="C1" s="377"/>
      <c r="D1" s="377"/>
      <c r="E1" s="377"/>
      <c r="F1" s="377"/>
      <c r="G1" s="377"/>
      <c r="H1" s="377"/>
    </row>
    <row r="2" spans="1:8" ht="15.75">
      <c r="A2" s="377" t="s">
        <v>0</v>
      </c>
      <c r="B2" s="377"/>
      <c r="C2" s="377"/>
      <c r="D2" s="377"/>
      <c r="E2" s="377"/>
      <c r="F2" s="377"/>
      <c r="G2" s="377"/>
      <c r="H2" s="377"/>
    </row>
    <row r="3" spans="1:8" ht="15.75">
      <c r="A3" s="383"/>
      <c r="B3" s="383"/>
      <c r="C3" s="377" t="s">
        <v>1</v>
      </c>
      <c r="D3" s="377"/>
      <c r="E3" s="377"/>
      <c r="F3" s="377"/>
      <c r="G3" s="377"/>
      <c r="H3" s="377"/>
    </row>
    <row r="4" spans="1:8" ht="15.75">
      <c r="A4" s="383"/>
      <c r="B4" s="383"/>
      <c r="C4" s="377" t="s">
        <v>2</v>
      </c>
      <c r="D4" s="377"/>
      <c r="E4" s="377"/>
      <c r="F4" s="377"/>
      <c r="G4" s="377"/>
      <c r="H4" s="377"/>
    </row>
    <row r="5" spans="1:8" ht="15.75">
      <c r="A5" s="377" t="s">
        <v>866</v>
      </c>
      <c r="B5" s="377"/>
      <c r="C5" s="377"/>
      <c r="D5" s="377"/>
      <c r="E5" s="377"/>
      <c r="F5" s="377"/>
      <c r="G5" s="377"/>
      <c r="H5" s="377"/>
    </row>
    <row r="6" spans="1:8" ht="15.75" customHeight="1">
      <c r="A6" s="377" t="s">
        <v>821</v>
      </c>
      <c r="B6" s="377"/>
      <c r="C6" s="377"/>
      <c r="D6" s="377"/>
      <c r="E6" s="377"/>
      <c r="F6" s="377"/>
      <c r="G6" s="377"/>
      <c r="H6" s="377"/>
    </row>
    <row r="7" spans="1:8" ht="15.75" customHeight="1">
      <c r="A7" s="377" t="s">
        <v>0</v>
      </c>
      <c r="B7" s="377"/>
      <c r="C7" s="377"/>
      <c r="D7" s="377"/>
      <c r="E7" s="377"/>
      <c r="F7" s="377"/>
      <c r="G7" s="377"/>
      <c r="H7" s="377"/>
    </row>
    <row r="8" spans="1:8" ht="15.75" customHeight="1">
      <c r="A8" s="383"/>
      <c r="B8" s="383"/>
      <c r="C8" s="377" t="s">
        <v>1</v>
      </c>
      <c r="D8" s="377"/>
      <c r="E8" s="377"/>
      <c r="F8" s="377"/>
      <c r="G8" s="377"/>
      <c r="H8" s="377"/>
    </row>
    <row r="9" spans="1:8" ht="15.75" customHeight="1">
      <c r="A9" s="383"/>
      <c r="B9" s="383"/>
      <c r="C9" s="377" t="s">
        <v>2</v>
      </c>
      <c r="D9" s="377"/>
      <c r="E9" s="377"/>
      <c r="F9" s="377"/>
      <c r="G9" s="377"/>
      <c r="H9" s="377"/>
    </row>
    <row r="10" spans="1:8" ht="15.75" customHeight="1">
      <c r="A10" s="377" t="s">
        <v>651</v>
      </c>
      <c r="B10" s="377"/>
      <c r="C10" s="377"/>
      <c r="D10" s="377"/>
      <c r="E10" s="377"/>
      <c r="F10" s="377"/>
      <c r="G10" s="377"/>
      <c r="H10" s="377"/>
    </row>
    <row r="11" spans="1:8">
      <c r="A11" s="383"/>
      <c r="B11" s="383"/>
      <c r="C11" s="68"/>
      <c r="D11" s="383"/>
      <c r="E11" s="383"/>
      <c r="F11" s="383"/>
      <c r="G11" s="383"/>
      <c r="H11" s="68"/>
    </row>
    <row r="12" spans="1:8" ht="15.75" customHeight="1">
      <c r="A12" s="379" t="s">
        <v>8</v>
      </c>
      <c r="B12" s="379"/>
      <c r="C12" s="379"/>
      <c r="D12" s="379"/>
      <c r="E12" s="379"/>
      <c r="F12" s="379"/>
      <c r="G12" s="379"/>
      <c r="H12" s="379"/>
    </row>
    <row r="13" spans="1:8" ht="16.5" customHeight="1">
      <c r="A13" s="379" t="s">
        <v>17</v>
      </c>
      <c r="B13" s="379"/>
      <c r="C13" s="379"/>
      <c r="D13" s="379"/>
      <c r="E13" s="379"/>
      <c r="F13" s="379"/>
      <c r="G13" s="379"/>
      <c r="H13" s="379"/>
    </row>
    <row r="14" spans="1:8" ht="16.5" customHeight="1">
      <c r="A14" s="379" t="s">
        <v>18</v>
      </c>
      <c r="B14" s="379"/>
      <c r="C14" s="379"/>
      <c r="D14" s="379"/>
      <c r="E14" s="379"/>
      <c r="F14" s="379"/>
      <c r="G14" s="379"/>
      <c r="H14" s="379"/>
    </row>
    <row r="15" spans="1:8" ht="48.75" customHeight="1">
      <c r="A15" s="379" t="s">
        <v>822</v>
      </c>
      <c r="B15" s="379"/>
      <c r="C15" s="379"/>
      <c r="D15" s="379"/>
      <c r="E15" s="379"/>
      <c r="F15" s="379"/>
      <c r="G15" s="379"/>
      <c r="H15" s="379"/>
    </row>
    <row r="16" spans="1:8" ht="16.5">
      <c r="A16" s="381"/>
      <c r="B16" s="381"/>
      <c r="C16" s="381"/>
      <c r="D16" s="381"/>
      <c r="E16" s="381"/>
      <c r="F16" s="381"/>
      <c r="G16" s="381"/>
      <c r="H16" s="381"/>
    </row>
    <row r="17" spans="1:8" ht="16.5">
      <c r="A17" s="388" t="s">
        <v>246</v>
      </c>
      <c r="B17" s="388"/>
      <c r="C17" s="388"/>
      <c r="D17" s="388"/>
      <c r="E17" s="388"/>
      <c r="F17" s="388"/>
      <c r="G17" s="388"/>
      <c r="H17" s="388"/>
    </row>
    <row r="18" spans="1:8">
      <c r="A18" s="365" t="s">
        <v>9</v>
      </c>
      <c r="B18" s="365" t="s">
        <v>10</v>
      </c>
      <c r="C18" s="365"/>
      <c r="D18" s="365" t="s">
        <v>11</v>
      </c>
      <c r="E18" s="389" t="s">
        <v>795</v>
      </c>
      <c r="F18" s="389"/>
      <c r="G18" s="389"/>
      <c r="H18" s="389"/>
    </row>
    <row r="19" spans="1:8" ht="30" customHeight="1">
      <c r="A19" s="365"/>
      <c r="B19" s="365"/>
      <c r="C19" s="365"/>
      <c r="D19" s="365"/>
      <c r="E19" s="365" t="s">
        <v>823</v>
      </c>
      <c r="F19" s="365"/>
      <c r="G19" s="365" t="s">
        <v>824</v>
      </c>
      <c r="H19" s="365"/>
    </row>
    <row r="20" spans="1:8" ht="25.5">
      <c r="A20" s="280" t="s">
        <v>376</v>
      </c>
      <c r="B20" s="365">
        <v>2100000000</v>
      </c>
      <c r="C20" s="365"/>
      <c r="D20" s="267"/>
      <c r="E20" s="356">
        <f>E21+E26+E39+E43+E65+E73+E77+E82</f>
        <v>154962552.49000001</v>
      </c>
      <c r="F20" s="356"/>
      <c r="G20" s="356">
        <f>G21+G26+G39+G43+G65+G73+G77+G82</f>
        <v>157005246.81</v>
      </c>
      <c r="H20" s="356"/>
    </row>
    <row r="21" spans="1:8">
      <c r="A21" s="280" t="s">
        <v>74</v>
      </c>
      <c r="B21" s="365">
        <v>2110000000</v>
      </c>
      <c r="C21" s="365"/>
      <c r="D21" s="268"/>
      <c r="E21" s="356">
        <f>E22</f>
        <v>2638600</v>
      </c>
      <c r="F21" s="356"/>
      <c r="G21" s="356">
        <f>G22</f>
        <v>4531500</v>
      </c>
      <c r="H21" s="356"/>
    </row>
    <row r="22" spans="1:8" ht="25.5">
      <c r="A22" s="270" t="s">
        <v>75</v>
      </c>
      <c r="B22" s="364">
        <v>2110100000</v>
      </c>
      <c r="C22" s="364"/>
      <c r="D22" s="267"/>
      <c r="E22" s="354">
        <f>E23+E24+E25</f>
        <v>2638600</v>
      </c>
      <c r="F22" s="354"/>
      <c r="G22" s="354">
        <f>G23+G24+G25</f>
        <v>4531500</v>
      </c>
      <c r="H22" s="354"/>
    </row>
    <row r="23" spans="1:8" ht="38.25">
      <c r="A23" s="270" t="s">
        <v>477</v>
      </c>
      <c r="B23" s="364">
        <v>2110100020</v>
      </c>
      <c r="C23" s="364"/>
      <c r="D23" s="267">
        <v>200</v>
      </c>
      <c r="E23" s="354">
        <v>1000000</v>
      </c>
      <c r="F23" s="354"/>
      <c r="G23" s="386">
        <v>2750000</v>
      </c>
      <c r="H23" s="386"/>
    </row>
    <row r="24" spans="1:8" ht="42" customHeight="1">
      <c r="A24" s="270" t="s">
        <v>478</v>
      </c>
      <c r="B24" s="364">
        <v>2110100020</v>
      </c>
      <c r="C24" s="364"/>
      <c r="D24" s="267">
        <v>600</v>
      </c>
      <c r="E24" s="384">
        <v>1200000</v>
      </c>
      <c r="F24" s="384"/>
      <c r="G24" s="387">
        <v>1283800</v>
      </c>
      <c r="H24" s="387"/>
    </row>
    <row r="25" spans="1:8" ht="41.25" customHeight="1">
      <c r="A25" s="270" t="s">
        <v>377</v>
      </c>
      <c r="B25" s="364">
        <v>2110100030</v>
      </c>
      <c r="C25" s="364"/>
      <c r="D25" s="267">
        <v>200</v>
      </c>
      <c r="E25" s="354">
        <v>438600</v>
      </c>
      <c r="F25" s="354"/>
      <c r="G25" s="386">
        <v>497700</v>
      </c>
      <c r="H25" s="386"/>
    </row>
    <row r="26" spans="1:8" ht="25.5">
      <c r="A26" s="277" t="s">
        <v>77</v>
      </c>
      <c r="B26" s="365">
        <v>2120000000</v>
      </c>
      <c r="C26" s="365"/>
      <c r="D26" s="267"/>
      <c r="E26" s="356">
        <f>E27</f>
        <v>5742424.2700000005</v>
      </c>
      <c r="F26" s="356"/>
      <c r="G26" s="356">
        <f>G27</f>
        <v>5892293.3899999997</v>
      </c>
      <c r="H26" s="356"/>
    </row>
    <row r="27" spans="1:8" ht="27" customHeight="1">
      <c r="A27" s="270" t="s">
        <v>78</v>
      </c>
      <c r="B27" s="364">
        <v>2120100000</v>
      </c>
      <c r="C27" s="364"/>
      <c r="D27" s="267"/>
      <c r="E27" s="354">
        <f>E28+E29+E31+E32+E34+E35+E36+E30+E37+E38</f>
        <v>5742424.2700000005</v>
      </c>
      <c r="F27" s="354"/>
      <c r="G27" s="354">
        <f>G28+G29+G31+G32+G34+G35+G36+G30+G37+G38</f>
        <v>5892293.3899999997</v>
      </c>
      <c r="H27" s="354"/>
    </row>
    <row r="28" spans="1:8" ht="80.25" customHeight="1">
      <c r="A28" s="270" t="s">
        <v>577</v>
      </c>
      <c r="B28" s="364" t="s">
        <v>431</v>
      </c>
      <c r="C28" s="364"/>
      <c r="D28" s="267">
        <v>200</v>
      </c>
      <c r="E28" s="354">
        <v>864837.65</v>
      </c>
      <c r="F28" s="354"/>
      <c r="G28" s="354">
        <v>889700.2</v>
      </c>
      <c r="H28" s="354"/>
    </row>
    <row r="29" spans="1:8" ht="79.5" customHeight="1">
      <c r="A29" s="270" t="s">
        <v>578</v>
      </c>
      <c r="B29" s="364" t="s">
        <v>431</v>
      </c>
      <c r="C29" s="364"/>
      <c r="D29" s="267">
        <v>600</v>
      </c>
      <c r="E29" s="354">
        <v>3442530.41</v>
      </c>
      <c r="F29" s="354"/>
      <c r="G29" s="354">
        <v>3541497.06</v>
      </c>
      <c r="H29" s="354"/>
    </row>
    <row r="30" spans="1:8" ht="70.5" customHeight="1">
      <c r="A30" s="270" t="s">
        <v>102</v>
      </c>
      <c r="B30" s="364">
        <v>2120180090</v>
      </c>
      <c r="C30" s="364"/>
      <c r="D30" s="267">
        <v>200</v>
      </c>
      <c r="E30" s="354">
        <v>85782</v>
      </c>
      <c r="F30" s="354"/>
      <c r="G30" s="354">
        <v>85782</v>
      </c>
      <c r="H30" s="354"/>
    </row>
    <row r="31" spans="1:8" ht="71.25" customHeight="1">
      <c r="A31" s="270" t="s">
        <v>301</v>
      </c>
      <c r="B31" s="364">
        <v>2120180090</v>
      </c>
      <c r="C31" s="364"/>
      <c r="D31" s="267">
        <v>600</v>
      </c>
      <c r="E31" s="354">
        <v>42891</v>
      </c>
      <c r="F31" s="354"/>
      <c r="G31" s="354">
        <v>42891</v>
      </c>
      <c r="H31" s="354"/>
    </row>
    <row r="32" spans="1:8" ht="58.5" customHeight="1">
      <c r="A32" s="373" t="s">
        <v>408</v>
      </c>
      <c r="B32" s="364">
        <v>2120180100</v>
      </c>
      <c r="C32" s="364"/>
      <c r="D32" s="364">
        <v>200</v>
      </c>
      <c r="E32" s="354">
        <v>54072</v>
      </c>
      <c r="F32" s="354"/>
      <c r="G32" s="354">
        <v>54072</v>
      </c>
      <c r="H32" s="354"/>
    </row>
    <row r="33" spans="1:8" ht="33.75" customHeight="1">
      <c r="A33" s="373"/>
      <c r="B33" s="364"/>
      <c r="C33" s="364"/>
      <c r="D33" s="364"/>
      <c r="E33" s="354"/>
      <c r="F33" s="354"/>
      <c r="G33" s="354"/>
      <c r="H33" s="354"/>
    </row>
    <row r="34" spans="1:8" ht="66.75" customHeight="1">
      <c r="A34" s="270" t="s">
        <v>378</v>
      </c>
      <c r="B34" s="364">
        <v>2120180110</v>
      </c>
      <c r="C34" s="364"/>
      <c r="D34" s="267">
        <v>300</v>
      </c>
      <c r="E34" s="354">
        <v>601768.13</v>
      </c>
      <c r="F34" s="354"/>
      <c r="G34" s="354">
        <v>601768.13</v>
      </c>
      <c r="H34" s="354"/>
    </row>
    <row r="35" spans="1:8" ht="236.25" customHeight="1">
      <c r="A35" s="264" t="s">
        <v>656</v>
      </c>
      <c r="B35" s="368" t="s">
        <v>653</v>
      </c>
      <c r="C35" s="368"/>
      <c r="D35" s="271">
        <v>200</v>
      </c>
      <c r="E35" s="354">
        <v>290822.40000000002</v>
      </c>
      <c r="F35" s="354"/>
      <c r="G35" s="354">
        <v>290822.40000000002</v>
      </c>
      <c r="H35" s="354"/>
    </row>
    <row r="36" spans="1:8" ht="252" customHeight="1">
      <c r="A36" s="264" t="s">
        <v>657</v>
      </c>
      <c r="B36" s="368" t="s">
        <v>653</v>
      </c>
      <c r="C36" s="368"/>
      <c r="D36" s="271">
        <v>600</v>
      </c>
      <c r="E36" s="354">
        <v>359533.68</v>
      </c>
      <c r="F36" s="354"/>
      <c r="G36" s="354">
        <v>385498.8</v>
      </c>
      <c r="H36" s="354"/>
    </row>
    <row r="37" spans="1:8" ht="225.75" customHeight="1">
      <c r="A37" s="264" t="s">
        <v>825</v>
      </c>
      <c r="B37" s="368" t="s">
        <v>649</v>
      </c>
      <c r="C37" s="368"/>
      <c r="D37" s="271">
        <v>200</v>
      </c>
      <c r="E37" s="386">
        <v>68</v>
      </c>
      <c r="F37" s="386"/>
      <c r="G37" s="354">
        <v>95.2</v>
      </c>
      <c r="H37" s="354"/>
    </row>
    <row r="38" spans="1:8" ht="223.5" customHeight="1">
      <c r="A38" s="264" t="s">
        <v>826</v>
      </c>
      <c r="B38" s="368" t="s">
        <v>649</v>
      </c>
      <c r="C38" s="368"/>
      <c r="D38" s="271">
        <v>600</v>
      </c>
      <c r="E38" s="354">
        <v>119</v>
      </c>
      <c r="F38" s="354"/>
      <c r="G38" s="354">
        <v>166.6</v>
      </c>
      <c r="H38" s="354"/>
    </row>
    <row r="39" spans="1:8" ht="21.75" customHeight="1">
      <c r="A39" s="280" t="s">
        <v>95</v>
      </c>
      <c r="B39" s="365">
        <v>2130000000</v>
      </c>
      <c r="C39" s="365"/>
      <c r="D39" s="267"/>
      <c r="E39" s="356">
        <f>E40</f>
        <v>476400</v>
      </c>
      <c r="F39" s="356"/>
      <c r="G39" s="356">
        <f>G40</f>
        <v>476400</v>
      </c>
      <c r="H39" s="356"/>
    </row>
    <row r="40" spans="1:8" ht="24.75" customHeight="1">
      <c r="A40" s="270" t="s">
        <v>96</v>
      </c>
      <c r="B40" s="364">
        <v>2130100000</v>
      </c>
      <c r="C40" s="364"/>
      <c r="D40" s="267"/>
      <c r="E40" s="354">
        <f>E41+E42</f>
        <v>476400</v>
      </c>
      <c r="F40" s="354"/>
      <c r="G40" s="354">
        <f>G41+G42</f>
        <v>476400</v>
      </c>
      <c r="H40" s="354"/>
    </row>
    <row r="41" spans="1:8" ht="41.25" customHeight="1">
      <c r="A41" s="270" t="s">
        <v>103</v>
      </c>
      <c r="B41" s="364">
        <v>2130100070</v>
      </c>
      <c r="C41" s="364"/>
      <c r="D41" s="267">
        <v>200</v>
      </c>
      <c r="E41" s="354">
        <v>436400</v>
      </c>
      <c r="F41" s="354"/>
      <c r="G41" s="354">
        <v>436400</v>
      </c>
      <c r="H41" s="354"/>
    </row>
    <row r="42" spans="1:8" ht="41.25" customHeight="1">
      <c r="A42" s="270" t="s">
        <v>97</v>
      </c>
      <c r="B42" s="364">
        <v>2130100070</v>
      </c>
      <c r="C42" s="364"/>
      <c r="D42" s="267">
        <v>600</v>
      </c>
      <c r="E42" s="354">
        <v>40000</v>
      </c>
      <c r="F42" s="354"/>
      <c r="G42" s="354">
        <v>40000</v>
      </c>
      <c r="H42" s="354"/>
    </row>
    <row r="43" spans="1:8" ht="18.75" customHeight="1">
      <c r="A43" s="280" t="s">
        <v>79</v>
      </c>
      <c r="B43" s="365">
        <v>2140000000</v>
      </c>
      <c r="C43" s="365"/>
      <c r="D43" s="267"/>
      <c r="E43" s="356">
        <f>E44+E50+E62</f>
        <v>55137391.669999994</v>
      </c>
      <c r="F43" s="356"/>
      <c r="G43" s="356">
        <f>G44+G50+G62</f>
        <v>55137316.86999999</v>
      </c>
      <c r="H43" s="356"/>
    </row>
    <row r="44" spans="1:8">
      <c r="A44" s="270" t="s">
        <v>80</v>
      </c>
      <c r="B44" s="364">
        <v>2140100000</v>
      </c>
      <c r="C44" s="364"/>
      <c r="D44" s="267"/>
      <c r="E44" s="354">
        <f>E45+E46+E47+E48+E49</f>
        <v>8339095</v>
      </c>
      <c r="F44" s="354"/>
      <c r="G44" s="354">
        <f>G45+G46+G47+G48+G49</f>
        <v>8455800.1999999993</v>
      </c>
      <c r="H44" s="354"/>
    </row>
    <row r="45" spans="1:8" ht="42" customHeight="1">
      <c r="A45" s="270" t="s">
        <v>479</v>
      </c>
      <c r="B45" s="364">
        <v>2140100080</v>
      </c>
      <c r="C45" s="364"/>
      <c r="D45" s="267">
        <v>100</v>
      </c>
      <c r="E45" s="354">
        <v>1912600</v>
      </c>
      <c r="F45" s="354"/>
      <c r="G45" s="354">
        <v>1912600</v>
      </c>
      <c r="H45" s="354"/>
    </row>
    <row r="46" spans="1:8" ht="42" customHeight="1">
      <c r="A46" s="270" t="s">
        <v>480</v>
      </c>
      <c r="B46" s="364">
        <v>2140100080</v>
      </c>
      <c r="C46" s="364"/>
      <c r="D46" s="267">
        <v>200</v>
      </c>
      <c r="E46" s="354">
        <v>3443553</v>
      </c>
      <c r="F46" s="354"/>
      <c r="G46" s="354">
        <v>3560258.2</v>
      </c>
      <c r="H46" s="354"/>
    </row>
    <row r="47" spans="1:8" ht="28.5" customHeight="1">
      <c r="A47" s="270" t="s">
        <v>481</v>
      </c>
      <c r="B47" s="364">
        <v>2140100080</v>
      </c>
      <c r="C47" s="364"/>
      <c r="D47" s="267">
        <v>800</v>
      </c>
      <c r="E47" s="384">
        <v>182300</v>
      </c>
      <c r="F47" s="384"/>
      <c r="G47" s="384">
        <v>182300</v>
      </c>
      <c r="H47" s="384"/>
    </row>
    <row r="48" spans="1:8" ht="38.25">
      <c r="A48" s="270" t="s">
        <v>482</v>
      </c>
      <c r="B48" s="364">
        <v>2140100110</v>
      </c>
      <c r="C48" s="364"/>
      <c r="D48" s="267">
        <v>200</v>
      </c>
      <c r="E48" s="354">
        <v>1429142</v>
      </c>
      <c r="F48" s="354"/>
      <c r="G48" s="354">
        <v>1429142</v>
      </c>
      <c r="H48" s="354"/>
    </row>
    <row r="49" spans="1:8" ht="25.5">
      <c r="A49" s="270" t="s">
        <v>104</v>
      </c>
      <c r="B49" s="364">
        <v>2140100060</v>
      </c>
      <c r="C49" s="364"/>
      <c r="D49" s="267">
        <v>200</v>
      </c>
      <c r="E49" s="354">
        <v>1371500</v>
      </c>
      <c r="F49" s="354"/>
      <c r="G49" s="354">
        <v>1371500</v>
      </c>
      <c r="H49" s="354"/>
    </row>
    <row r="50" spans="1:8">
      <c r="A50" s="270" t="s">
        <v>81</v>
      </c>
      <c r="B50" s="364">
        <v>2140200000</v>
      </c>
      <c r="C50" s="364"/>
      <c r="D50" s="267"/>
      <c r="E50" s="354">
        <f>E51+E52+E53+E54+E55+E56+E57+E58+E59+E60+E61</f>
        <v>45535314.669999994</v>
      </c>
      <c r="F50" s="354"/>
      <c r="G50" s="354">
        <f>G51+G52+G53+G54+G55+G56+G57+G58+G59+G60+G61</f>
        <v>45418534.669999994</v>
      </c>
      <c r="H50" s="354"/>
    </row>
    <row r="51" spans="1:8" ht="66.75" customHeight="1">
      <c r="A51" s="270" t="s">
        <v>483</v>
      </c>
      <c r="B51" s="364">
        <v>2140200090</v>
      </c>
      <c r="C51" s="364"/>
      <c r="D51" s="267">
        <v>100</v>
      </c>
      <c r="E51" s="354">
        <v>898000</v>
      </c>
      <c r="F51" s="354"/>
      <c r="G51" s="354">
        <v>898000</v>
      </c>
      <c r="H51" s="354"/>
    </row>
    <row r="52" spans="1:8" ht="43.5" customHeight="1">
      <c r="A52" s="270" t="s">
        <v>484</v>
      </c>
      <c r="B52" s="364">
        <v>2140200090</v>
      </c>
      <c r="C52" s="364"/>
      <c r="D52" s="267">
        <v>200</v>
      </c>
      <c r="E52" s="354">
        <v>11149743.01</v>
      </c>
      <c r="F52" s="354"/>
      <c r="G52" s="354">
        <v>11032963.01</v>
      </c>
      <c r="H52" s="354"/>
    </row>
    <row r="53" spans="1:8" ht="51.75" customHeight="1">
      <c r="A53" s="270" t="s">
        <v>485</v>
      </c>
      <c r="B53" s="364">
        <v>2140200090</v>
      </c>
      <c r="C53" s="364"/>
      <c r="D53" s="267">
        <v>600</v>
      </c>
      <c r="E53" s="384">
        <v>18657800</v>
      </c>
      <c r="F53" s="384"/>
      <c r="G53" s="384">
        <v>18657800</v>
      </c>
      <c r="H53" s="384"/>
    </row>
    <row r="54" spans="1:8" ht="42.75" customHeight="1">
      <c r="A54" s="270" t="s">
        <v>486</v>
      </c>
      <c r="B54" s="364">
        <v>2140200090</v>
      </c>
      <c r="C54" s="364"/>
      <c r="D54" s="267">
        <v>800</v>
      </c>
      <c r="E54" s="384">
        <v>336800</v>
      </c>
      <c r="F54" s="384"/>
      <c r="G54" s="384">
        <v>336800</v>
      </c>
      <c r="H54" s="384"/>
    </row>
    <row r="55" spans="1:8" ht="54.75" customHeight="1">
      <c r="A55" s="270" t="s">
        <v>487</v>
      </c>
      <c r="B55" s="364">
        <v>2140200100</v>
      </c>
      <c r="C55" s="364"/>
      <c r="D55" s="267">
        <v>100</v>
      </c>
      <c r="E55" s="354">
        <v>6804700</v>
      </c>
      <c r="F55" s="354"/>
      <c r="G55" s="354">
        <v>6804700</v>
      </c>
      <c r="H55" s="354"/>
    </row>
    <row r="56" spans="1:8" ht="28.5" customHeight="1">
      <c r="A56" s="270" t="s">
        <v>105</v>
      </c>
      <c r="B56" s="364">
        <v>2140200100</v>
      </c>
      <c r="C56" s="364"/>
      <c r="D56" s="267">
        <v>200</v>
      </c>
      <c r="E56" s="384">
        <v>1838819</v>
      </c>
      <c r="F56" s="384"/>
      <c r="G56" s="384">
        <v>1838819</v>
      </c>
      <c r="H56" s="384"/>
    </row>
    <row r="57" spans="1:8">
      <c r="A57" s="270" t="s">
        <v>488</v>
      </c>
      <c r="B57" s="364">
        <v>2140200100</v>
      </c>
      <c r="C57" s="364"/>
      <c r="D57" s="267">
        <v>800</v>
      </c>
      <c r="E57" s="354">
        <v>5800</v>
      </c>
      <c r="F57" s="354"/>
      <c r="G57" s="354">
        <v>5800</v>
      </c>
      <c r="H57" s="354"/>
    </row>
    <row r="58" spans="1:8" ht="38.25">
      <c r="A58" s="270" t="s">
        <v>482</v>
      </c>
      <c r="B58" s="364">
        <v>2140200110</v>
      </c>
      <c r="C58" s="364"/>
      <c r="D58" s="267">
        <v>200</v>
      </c>
      <c r="E58" s="354">
        <v>813078</v>
      </c>
      <c r="F58" s="354"/>
      <c r="G58" s="354">
        <v>813078</v>
      </c>
      <c r="H58" s="354"/>
    </row>
    <row r="59" spans="1:8" ht="25.5">
      <c r="A59" s="270" t="s">
        <v>104</v>
      </c>
      <c r="B59" s="364">
        <v>2140200060</v>
      </c>
      <c r="C59" s="364"/>
      <c r="D59" s="267">
        <v>200</v>
      </c>
      <c r="E59" s="354">
        <v>812094.66</v>
      </c>
      <c r="F59" s="354"/>
      <c r="G59" s="354">
        <v>812094.66</v>
      </c>
      <c r="H59" s="354"/>
    </row>
    <row r="60" spans="1:8" ht="158.25" customHeight="1">
      <c r="A60" s="270" t="s">
        <v>861</v>
      </c>
      <c r="B60" s="364" t="s">
        <v>676</v>
      </c>
      <c r="C60" s="364"/>
      <c r="D60" s="267">
        <v>100</v>
      </c>
      <c r="E60" s="384">
        <v>1328040</v>
      </c>
      <c r="F60" s="384"/>
      <c r="G60" s="384">
        <v>1328040</v>
      </c>
      <c r="H60" s="384"/>
    </row>
    <row r="61" spans="1:8" ht="140.25">
      <c r="A61" s="270" t="s">
        <v>860</v>
      </c>
      <c r="B61" s="364" t="s">
        <v>676</v>
      </c>
      <c r="C61" s="364"/>
      <c r="D61" s="267">
        <v>600</v>
      </c>
      <c r="E61" s="384">
        <v>2890440</v>
      </c>
      <c r="F61" s="384"/>
      <c r="G61" s="384">
        <v>2890440</v>
      </c>
      <c r="H61" s="384"/>
    </row>
    <row r="62" spans="1:8" ht="25.5">
      <c r="A62" s="19" t="s">
        <v>788</v>
      </c>
      <c r="B62" s="364" t="s">
        <v>786</v>
      </c>
      <c r="C62" s="364"/>
      <c r="D62" s="267"/>
      <c r="E62" s="384">
        <f>E63+E64</f>
        <v>1262982</v>
      </c>
      <c r="F62" s="384"/>
      <c r="G62" s="384">
        <f>G63+G64</f>
        <v>1262982</v>
      </c>
      <c r="H62" s="384"/>
    </row>
    <row r="63" spans="1:8" ht="102">
      <c r="A63" s="19" t="s">
        <v>789</v>
      </c>
      <c r="B63" s="364" t="s">
        <v>787</v>
      </c>
      <c r="C63" s="364"/>
      <c r="D63" s="271">
        <v>100</v>
      </c>
      <c r="E63" s="384">
        <v>640599.51</v>
      </c>
      <c r="F63" s="384"/>
      <c r="G63" s="384">
        <v>640599.51</v>
      </c>
      <c r="H63" s="384"/>
    </row>
    <row r="64" spans="1:8" ht="89.25">
      <c r="A64" s="19" t="s">
        <v>790</v>
      </c>
      <c r="B64" s="364" t="s">
        <v>787</v>
      </c>
      <c r="C64" s="364"/>
      <c r="D64" s="271">
        <v>600</v>
      </c>
      <c r="E64" s="384">
        <v>622382.49</v>
      </c>
      <c r="F64" s="384"/>
      <c r="G64" s="384">
        <v>622382.49</v>
      </c>
      <c r="H64" s="384"/>
    </row>
    <row r="65" spans="1:8" ht="25.5">
      <c r="A65" s="277" t="s">
        <v>379</v>
      </c>
      <c r="B65" s="365">
        <v>2150000000</v>
      </c>
      <c r="C65" s="365"/>
      <c r="D65" s="267"/>
      <c r="E65" s="356">
        <f>E66+E69</f>
        <v>85965196</v>
      </c>
      <c r="F65" s="356"/>
      <c r="G65" s="356">
        <f>G66+G69</f>
        <v>85965196</v>
      </c>
      <c r="H65" s="356"/>
    </row>
    <row r="66" spans="1:8">
      <c r="A66" s="270" t="s">
        <v>80</v>
      </c>
      <c r="B66" s="364">
        <v>2150100000</v>
      </c>
      <c r="C66" s="364"/>
      <c r="D66" s="267"/>
      <c r="E66" s="354">
        <f>E67+E68</f>
        <v>10396775</v>
      </c>
      <c r="F66" s="354"/>
      <c r="G66" s="354">
        <f>G67+G68</f>
        <v>10396775</v>
      </c>
      <c r="H66" s="354"/>
    </row>
    <row r="67" spans="1:8" ht="104.25" customHeight="1">
      <c r="A67" s="270" t="s">
        <v>411</v>
      </c>
      <c r="B67" s="364">
        <v>2150180170</v>
      </c>
      <c r="C67" s="364"/>
      <c r="D67" s="267">
        <v>100</v>
      </c>
      <c r="E67" s="354">
        <v>10351391</v>
      </c>
      <c r="F67" s="354"/>
      <c r="G67" s="354">
        <v>10351391</v>
      </c>
      <c r="H67" s="354"/>
    </row>
    <row r="68" spans="1:8" ht="78" customHeight="1">
      <c r="A68" s="270" t="s">
        <v>412</v>
      </c>
      <c r="B68" s="364">
        <v>2150180170</v>
      </c>
      <c r="C68" s="364"/>
      <c r="D68" s="267">
        <v>200</v>
      </c>
      <c r="E68" s="354">
        <v>45384</v>
      </c>
      <c r="F68" s="354"/>
      <c r="G68" s="354">
        <v>45384</v>
      </c>
      <c r="H68" s="354"/>
    </row>
    <row r="69" spans="1:8">
      <c r="A69" s="270" t="s">
        <v>435</v>
      </c>
      <c r="B69" s="364">
        <v>2150200000</v>
      </c>
      <c r="C69" s="364"/>
      <c r="D69" s="267"/>
      <c r="E69" s="354">
        <f>E70+E71+E72</f>
        <v>75568421</v>
      </c>
      <c r="F69" s="354"/>
      <c r="G69" s="354">
        <f>G70+G71+G72</f>
        <v>75568421</v>
      </c>
      <c r="H69" s="354"/>
    </row>
    <row r="70" spans="1:8" ht="135" customHeight="1">
      <c r="A70" s="270" t="s">
        <v>436</v>
      </c>
      <c r="B70" s="364">
        <v>2150280150</v>
      </c>
      <c r="C70" s="364"/>
      <c r="D70" s="267">
        <v>100</v>
      </c>
      <c r="E70" s="354">
        <v>19345365</v>
      </c>
      <c r="F70" s="354"/>
      <c r="G70" s="354">
        <v>19345365</v>
      </c>
      <c r="H70" s="354"/>
    </row>
    <row r="71" spans="1:8" ht="105" customHeight="1">
      <c r="A71" s="270" t="s">
        <v>437</v>
      </c>
      <c r="B71" s="364">
        <v>2150280150</v>
      </c>
      <c r="C71" s="364"/>
      <c r="D71" s="267">
        <v>200</v>
      </c>
      <c r="E71" s="354">
        <v>207631</v>
      </c>
      <c r="F71" s="354"/>
      <c r="G71" s="354">
        <v>207631</v>
      </c>
      <c r="H71" s="354"/>
    </row>
    <row r="72" spans="1:8" ht="106.5" customHeight="1">
      <c r="A72" s="270" t="s">
        <v>438</v>
      </c>
      <c r="B72" s="364">
        <v>2150280150</v>
      </c>
      <c r="C72" s="364"/>
      <c r="D72" s="267">
        <v>600</v>
      </c>
      <c r="E72" s="354">
        <v>56015425</v>
      </c>
      <c r="F72" s="354"/>
      <c r="G72" s="354">
        <v>56015425</v>
      </c>
      <c r="H72" s="354"/>
    </row>
    <row r="73" spans="1:8">
      <c r="A73" s="277" t="s">
        <v>82</v>
      </c>
      <c r="B73" s="365">
        <v>2160000000</v>
      </c>
      <c r="C73" s="365"/>
      <c r="D73" s="267"/>
      <c r="E73" s="356">
        <f>E74</f>
        <v>3910390.55</v>
      </c>
      <c r="F73" s="356"/>
      <c r="G73" s="356">
        <f>G74</f>
        <v>3910390.55</v>
      </c>
      <c r="H73" s="356"/>
    </row>
    <row r="74" spans="1:8" ht="18" customHeight="1">
      <c r="A74" s="270" t="s">
        <v>83</v>
      </c>
      <c r="B74" s="364">
        <v>2160100000</v>
      </c>
      <c r="C74" s="364"/>
      <c r="D74" s="267"/>
      <c r="E74" s="354">
        <f>E75+E76</f>
        <v>3910390.55</v>
      </c>
      <c r="F74" s="354"/>
      <c r="G74" s="354">
        <f>G75+G76</f>
        <v>3910390.55</v>
      </c>
      <c r="H74" s="354"/>
    </row>
    <row r="75" spans="1:8" ht="41.25" customHeight="1">
      <c r="A75" s="270" t="s">
        <v>827</v>
      </c>
      <c r="B75" s="364">
        <v>2160100120</v>
      </c>
      <c r="C75" s="364"/>
      <c r="D75" s="267">
        <v>600</v>
      </c>
      <c r="E75" s="354">
        <v>2166690.5499999998</v>
      </c>
      <c r="F75" s="354"/>
      <c r="G75" s="354">
        <v>2166690.5499999998</v>
      </c>
      <c r="H75" s="354"/>
    </row>
    <row r="76" spans="1:8" ht="42.75" customHeight="1">
      <c r="A76" s="19" t="s">
        <v>642</v>
      </c>
      <c r="B76" s="368" t="s">
        <v>643</v>
      </c>
      <c r="C76" s="368"/>
      <c r="D76" s="271">
        <v>600</v>
      </c>
      <c r="E76" s="354">
        <v>1743700</v>
      </c>
      <c r="F76" s="354"/>
      <c r="G76" s="354">
        <v>1743700</v>
      </c>
      <c r="H76" s="354"/>
    </row>
    <row r="77" spans="1:8">
      <c r="A77" s="277" t="s">
        <v>84</v>
      </c>
      <c r="B77" s="365">
        <v>2170000000</v>
      </c>
      <c r="C77" s="365"/>
      <c r="D77" s="267"/>
      <c r="E77" s="356">
        <f>E78</f>
        <v>822150</v>
      </c>
      <c r="F77" s="356"/>
      <c r="G77" s="356">
        <f>G78</f>
        <v>822150</v>
      </c>
      <c r="H77" s="356"/>
    </row>
    <row r="78" spans="1:8" ht="19.5" customHeight="1">
      <c r="A78" s="270" t="s">
        <v>85</v>
      </c>
      <c r="B78" s="364">
        <v>2170100000</v>
      </c>
      <c r="C78" s="364"/>
      <c r="D78" s="267"/>
      <c r="E78" s="354">
        <f>E79+E80+E81</f>
        <v>822150</v>
      </c>
      <c r="F78" s="354"/>
      <c r="G78" s="354">
        <f>G79+G80+G81</f>
        <v>822150</v>
      </c>
      <c r="H78" s="354"/>
    </row>
    <row r="79" spans="1:8" ht="54" customHeight="1">
      <c r="A79" s="270" t="s">
        <v>489</v>
      </c>
      <c r="B79" s="364">
        <v>2170180200</v>
      </c>
      <c r="C79" s="364"/>
      <c r="D79" s="267">
        <v>600</v>
      </c>
      <c r="E79" s="354">
        <v>28350</v>
      </c>
      <c r="F79" s="354"/>
      <c r="G79" s="354">
        <v>28350</v>
      </c>
      <c r="H79" s="354"/>
    </row>
    <row r="80" spans="1:8" ht="41.25" customHeight="1">
      <c r="A80" s="270" t="s">
        <v>109</v>
      </c>
      <c r="B80" s="364" t="s">
        <v>380</v>
      </c>
      <c r="C80" s="364"/>
      <c r="D80" s="267">
        <v>200</v>
      </c>
      <c r="E80" s="354">
        <v>240975</v>
      </c>
      <c r="F80" s="354"/>
      <c r="G80" s="354">
        <v>240975</v>
      </c>
      <c r="H80" s="354"/>
    </row>
    <row r="81" spans="1:8" ht="42.75" customHeight="1">
      <c r="A81" s="270" t="s">
        <v>110</v>
      </c>
      <c r="B81" s="364" t="s">
        <v>380</v>
      </c>
      <c r="C81" s="364"/>
      <c r="D81" s="267">
        <v>600</v>
      </c>
      <c r="E81" s="354">
        <v>552825</v>
      </c>
      <c r="F81" s="354"/>
      <c r="G81" s="354">
        <v>552825</v>
      </c>
      <c r="H81" s="354"/>
    </row>
    <row r="82" spans="1:8" ht="19.5" customHeight="1">
      <c r="A82" s="280" t="s">
        <v>300</v>
      </c>
      <c r="B82" s="365">
        <v>2180000000</v>
      </c>
      <c r="C82" s="365"/>
      <c r="D82" s="268"/>
      <c r="E82" s="356">
        <f>E83</f>
        <v>270000</v>
      </c>
      <c r="F82" s="356"/>
      <c r="G82" s="356">
        <f>G83</f>
        <v>270000</v>
      </c>
      <c r="H82" s="356"/>
    </row>
    <row r="83" spans="1:8">
      <c r="A83" s="270" t="s">
        <v>76</v>
      </c>
      <c r="B83" s="364">
        <v>2180100000</v>
      </c>
      <c r="C83" s="364"/>
      <c r="D83" s="268"/>
      <c r="E83" s="354">
        <f>E84+E85+E86</f>
        <v>270000</v>
      </c>
      <c r="F83" s="354"/>
      <c r="G83" s="354">
        <f>G84+G85+G86</f>
        <v>270000</v>
      </c>
      <c r="H83" s="354"/>
    </row>
    <row r="84" spans="1:8" ht="79.5" customHeight="1">
      <c r="A84" s="270" t="s">
        <v>828</v>
      </c>
      <c r="B84" s="364">
        <v>2180100130</v>
      </c>
      <c r="C84" s="364"/>
      <c r="D84" s="267">
        <v>100</v>
      </c>
      <c r="E84" s="354">
        <v>54000</v>
      </c>
      <c r="F84" s="354"/>
      <c r="G84" s="354">
        <v>54000</v>
      </c>
      <c r="H84" s="354"/>
    </row>
    <row r="85" spans="1:8" ht="33" customHeight="1">
      <c r="A85" s="281" t="s">
        <v>829</v>
      </c>
      <c r="B85" s="367">
        <v>2180100140</v>
      </c>
      <c r="C85" s="367"/>
      <c r="D85" s="271">
        <v>300</v>
      </c>
      <c r="E85" s="386">
        <v>156000</v>
      </c>
      <c r="F85" s="386"/>
      <c r="G85" s="354">
        <v>156000</v>
      </c>
      <c r="H85" s="354"/>
    </row>
    <row r="86" spans="1:8" ht="28.5" customHeight="1">
      <c r="A86" s="281" t="s">
        <v>830</v>
      </c>
      <c r="B86" s="367">
        <v>2180100150</v>
      </c>
      <c r="C86" s="367"/>
      <c r="D86" s="271">
        <v>300</v>
      </c>
      <c r="E86" s="386">
        <v>60000</v>
      </c>
      <c r="F86" s="386"/>
      <c r="G86" s="354">
        <v>60000</v>
      </c>
      <c r="H86" s="354"/>
    </row>
    <row r="87" spans="1:8" ht="25.5" customHeight="1">
      <c r="A87" s="270" t="s">
        <v>527</v>
      </c>
      <c r="B87" s="365">
        <v>2200000000</v>
      </c>
      <c r="C87" s="365"/>
      <c r="D87" s="267"/>
      <c r="E87" s="356">
        <f>E88+E102+E106</f>
        <v>8803730.2100000009</v>
      </c>
      <c r="F87" s="356"/>
      <c r="G87" s="356">
        <f>G88+G102+G106</f>
        <v>8803773.2100000009</v>
      </c>
      <c r="H87" s="356"/>
    </row>
    <row r="88" spans="1:8" ht="19.5" customHeight="1">
      <c r="A88" s="277" t="s">
        <v>381</v>
      </c>
      <c r="B88" s="365">
        <v>2210000000</v>
      </c>
      <c r="C88" s="365"/>
      <c r="D88" s="268"/>
      <c r="E88" s="356">
        <f>E89+E94+E96+E98</f>
        <v>7020057.2100000009</v>
      </c>
      <c r="F88" s="356"/>
      <c r="G88" s="356">
        <f>G89+G94+G96+G98</f>
        <v>7020100.21</v>
      </c>
      <c r="H88" s="356"/>
    </row>
    <row r="89" spans="1:8">
      <c r="A89" s="270" t="s">
        <v>87</v>
      </c>
      <c r="B89" s="364">
        <v>2210100000</v>
      </c>
      <c r="C89" s="364"/>
      <c r="D89" s="267"/>
      <c r="E89" s="354">
        <f>E90+E91+E92+E93</f>
        <v>4481889</v>
      </c>
      <c r="F89" s="354"/>
      <c r="G89" s="354">
        <f>G90+G91+G92+G93</f>
        <v>4481889</v>
      </c>
      <c r="H89" s="354"/>
    </row>
    <row r="90" spans="1:8" ht="54.75" customHeight="1">
      <c r="A90" s="270" t="s">
        <v>490</v>
      </c>
      <c r="B90" s="364">
        <v>2210100170</v>
      </c>
      <c r="C90" s="364"/>
      <c r="D90" s="267">
        <v>100</v>
      </c>
      <c r="E90" s="354">
        <v>2324785</v>
      </c>
      <c r="F90" s="354"/>
      <c r="G90" s="354">
        <v>2324785</v>
      </c>
      <c r="H90" s="354"/>
    </row>
    <row r="91" spans="1:8" ht="40.5" customHeight="1">
      <c r="A91" s="270" t="s">
        <v>491</v>
      </c>
      <c r="B91" s="364">
        <v>2210100170</v>
      </c>
      <c r="C91" s="364"/>
      <c r="D91" s="267">
        <v>200</v>
      </c>
      <c r="E91" s="354">
        <v>2128104</v>
      </c>
      <c r="F91" s="354"/>
      <c r="G91" s="354">
        <v>2128104</v>
      </c>
      <c r="H91" s="354"/>
    </row>
    <row r="92" spans="1:8" ht="30" customHeight="1">
      <c r="A92" s="270" t="s">
        <v>492</v>
      </c>
      <c r="B92" s="364">
        <v>2210100170</v>
      </c>
      <c r="C92" s="364"/>
      <c r="D92" s="267">
        <v>800</v>
      </c>
      <c r="E92" s="354">
        <v>14000</v>
      </c>
      <c r="F92" s="354"/>
      <c r="G92" s="354">
        <v>14000</v>
      </c>
      <c r="H92" s="354"/>
    </row>
    <row r="93" spans="1:8" ht="28.5" customHeight="1">
      <c r="A93" s="270" t="s">
        <v>106</v>
      </c>
      <c r="B93" s="364">
        <v>2210100180</v>
      </c>
      <c r="C93" s="364"/>
      <c r="D93" s="267">
        <v>200</v>
      </c>
      <c r="E93" s="354">
        <v>15000</v>
      </c>
      <c r="F93" s="354"/>
      <c r="G93" s="354">
        <v>15000</v>
      </c>
      <c r="H93" s="354"/>
    </row>
    <row r="94" spans="1:8" ht="25.5">
      <c r="A94" s="270" t="s">
        <v>88</v>
      </c>
      <c r="B94" s="364">
        <v>2210200000</v>
      </c>
      <c r="C94" s="364"/>
      <c r="D94" s="267"/>
      <c r="E94" s="354">
        <f>E95</f>
        <v>91249</v>
      </c>
      <c r="F94" s="354"/>
      <c r="G94" s="354">
        <f>G95</f>
        <v>91249</v>
      </c>
      <c r="H94" s="354"/>
    </row>
    <row r="95" spans="1:8" ht="38.25">
      <c r="A95" s="270" t="s">
        <v>493</v>
      </c>
      <c r="B95" s="364">
        <v>2210200190</v>
      </c>
      <c r="C95" s="364"/>
      <c r="D95" s="267">
        <v>200</v>
      </c>
      <c r="E95" s="384">
        <v>91249</v>
      </c>
      <c r="F95" s="384"/>
      <c r="G95" s="384">
        <v>91249</v>
      </c>
      <c r="H95" s="384"/>
    </row>
    <row r="96" spans="1:8" ht="25.5">
      <c r="A96" s="270" t="s">
        <v>89</v>
      </c>
      <c r="B96" s="364">
        <v>2210300000</v>
      </c>
      <c r="C96" s="364"/>
      <c r="D96" s="267"/>
      <c r="E96" s="354">
        <f>E97</f>
        <v>307915</v>
      </c>
      <c r="F96" s="354"/>
      <c r="G96" s="354">
        <f>G97</f>
        <v>307915</v>
      </c>
      <c r="H96" s="354"/>
    </row>
    <row r="97" spans="1:8" ht="69" customHeight="1">
      <c r="A97" s="270" t="s">
        <v>494</v>
      </c>
      <c r="B97" s="364" t="s">
        <v>383</v>
      </c>
      <c r="C97" s="364"/>
      <c r="D97" s="267">
        <v>100</v>
      </c>
      <c r="E97" s="354">
        <v>307915</v>
      </c>
      <c r="F97" s="354"/>
      <c r="G97" s="354">
        <v>307915</v>
      </c>
      <c r="H97" s="354"/>
    </row>
    <row r="98" spans="1:8" ht="25.5" customHeight="1">
      <c r="A98" s="270" t="s">
        <v>528</v>
      </c>
      <c r="B98" s="364">
        <v>2210400000</v>
      </c>
      <c r="C98" s="364"/>
      <c r="D98" s="267"/>
      <c r="E98" s="354">
        <f>E99+E100+E101</f>
        <v>2139004.2100000004</v>
      </c>
      <c r="F98" s="354"/>
      <c r="G98" s="354">
        <f>G99+G100+G101</f>
        <v>2139047.21</v>
      </c>
      <c r="H98" s="354"/>
    </row>
    <row r="99" spans="1:8" ht="71.25" customHeight="1">
      <c r="A99" s="270" t="s">
        <v>232</v>
      </c>
      <c r="B99" s="364">
        <v>2210400200</v>
      </c>
      <c r="C99" s="364"/>
      <c r="D99" s="267">
        <v>100</v>
      </c>
      <c r="E99" s="354">
        <v>1453100</v>
      </c>
      <c r="F99" s="354"/>
      <c r="G99" s="354">
        <v>1453100</v>
      </c>
      <c r="H99" s="354"/>
    </row>
    <row r="100" spans="1:8" ht="54.75" customHeight="1">
      <c r="A100" s="270" t="s">
        <v>529</v>
      </c>
      <c r="B100" s="364">
        <v>2210400200</v>
      </c>
      <c r="C100" s="364"/>
      <c r="D100" s="267">
        <v>200</v>
      </c>
      <c r="E100" s="384">
        <v>658532.49</v>
      </c>
      <c r="F100" s="384"/>
      <c r="G100" s="384">
        <v>658532.06000000006</v>
      </c>
      <c r="H100" s="384"/>
    </row>
    <row r="101" spans="1:8" ht="54.75" customHeight="1">
      <c r="A101" s="8" t="s">
        <v>618</v>
      </c>
      <c r="B101" s="368" t="s">
        <v>619</v>
      </c>
      <c r="C101" s="368"/>
      <c r="D101" s="271">
        <v>200</v>
      </c>
      <c r="E101" s="386">
        <v>27371.72</v>
      </c>
      <c r="F101" s="386"/>
      <c r="G101" s="384">
        <v>27415.15</v>
      </c>
      <c r="H101" s="384"/>
    </row>
    <row r="102" spans="1:8" ht="25.5">
      <c r="A102" s="277" t="s">
        <v>90</v>
      </c>
      <c r="B102" s="365">
        <v>2220000000</v>
      </c>
      <c r="C102" s="365"/>
      <c r="D102" s="267"/>
      <c r="E102" s="356">
        <f>E103</f>
        <v>1483673</v>
      </c>
      <c r="F102" s="356"/>
      <c r="G102" s="356">
        <f>G103</f>
        <v>1483673</v>
      </c>
      <c r="H102" s="356"/>
    </row>
    <row r="103" spans="1:8" ht="21.75" customHeight="1">
      <c r="A103" s="270" t="s">
        <v>83</v>
      </c>
      <c r="B103" s="364">
        <v>2220100000</v>
      </c>
      <c r="C103" s="364"/>
      <c r="D103" s="267"/>
      <c r="E103" s="354">
        <f>E104+E105</f>
        <v>1483673</v>
      </c>
      <c r="F103" s="354"/>
      <c r="G103" s="354">
        <f>G104+G105</f>
        <v>1483673</v>
      </c>
      <c r="H103" s="354"/>
    </row>
    <row r="104" spans="1:8" ht="69" customHeight="1">
      <c r="A104" s="270" t="s">
        <v>495</v>
      </c>
      <c r="B104" s="364">
        <v>2220100210</v>
      </c>
      <c r="C104" s="364"/>
      <c r="D104" s="267">
        <v>100</v>
      </c>
      <c r="E104" s="354">
        <v>1400600</v>
      </c>
      <c r="F104" s="354"/>
      <c r="G104" s="354">
        <v>1400600</v>
      </c>
      <c r="H104" s="354"/>
    </row>
    <row r="105" spans="1:8" ht="38.25">
      <c r="A105" s="270" t="s">
        <v>496</v>
      </c>
      <c r="B105" s="364">
        <v>2220100210</v>
      </c>
      <c r="C105" s="364"/>
      <c r="D105" s="267">
        <v>200</v>
      </c>
      <c r="E105" s="354">
        <v>83073</v>
      </c>
      <c r="F105" s="354"/>
      <c r="G105" s="354">
        <v>83073</v>
      </c>
      <c r="H105" s="354"/>
    </row>
    <row r="106" spans="1:8" ht="25.5">
      <c r="A106" s="280" t="s">
        <v>384</v>
      </c>
      <c r="B106" s="365">
        <v>2240000000</v>
      </c>
      <c r="C106" s="365"/>
      <c r="D106" s="268"/>
      <c r="E106" s="356">
        <f>E107</f>
        <v>300000</v>
      </c>
      <c r="F106" s="356"/>
      <c r="G106" s="356">
        <f>G107</f>
        <v>300000</v>
      </c>
      <c r="H106" s="356"/>
    </row>
    <row r="107" spans="1:8" ht="25.5">
      <c r="A107" s="270" t="s">
        <v>385</v>
      </c>
      <c r="B107" s="364">
        <v>2240100000</v>
      </c>
      <c r="C107" s="364"/>
      <c r="D107" s="267"/>
      <c r="E107" s="354">
        <f>E108</f>
        <v>300000</v>
      </c>
      <c r="F107" s="354"/>
      <c r="G107" s="354">
        <f>G108</f>
        <v>300000</v>
      </c>
      <c r="H107" s="354"/>
    </row>
    <row r="108" spans="1:8" ht="30" customHeight="1">
      <c r="A108" s="270" t="s">
        <v>386</v>
      </c>
      <c r="B108" s="364">
        <v>2240100230</v>
      </c>
      <c r="C108" s="364"/>
      <c r="D108" s="267">
        <v>200</v>
      </c>
      <c r="E108" s="354">
        <v>300000</v>
      </c>
      <c r="F108" s="354"/>
      <c r="G108" s="354">
        <v>300000</v>
      </c>
      <c r="H108" s="354"/>
    </row>
    <row r="109" spans="1:8" ht="25.5">
      <c r="A109" s="280" t="s">
        <v>12</v>
      </c>
      <c r="B109" s="365">
        <v>2300000000</v>
      </c>
      <c r="C109" s="365"/>
      <c r="D109" s="267"/>
      <c r="E109" s="356">
        <f>E110+E114</f>
        <v>530000</v>
      </c>
      <c r="F109" s="356"/>
      <c r="G109" s="356">
        <f>G110+G114</f>
        <v>530000</v>
      </c>
      <c r="H109" s="356"/>
    </row>
    <row r="110" spans="1:8" ht="40.5" customHeight="1">
      <c r="A110" s="275" t="s">
        <v>387</v>
      </c>
      <c r="B110" s="364">
        <v>2310000000</v>
      </c>
      <c r="C110" s="364"/>
      <c r="D110" s="279"/>
      <c r="E110" s="354">
        <f>E111</f>
        <v>330000</v>
      </c>
      <c r="F110" s="354"/>
      <c r="G110" s="354">
        <f>G111</f>
        <v>330000</v>
      </c>
      <c r="H110" s="354"/>
    </row>
    <row r="111" spans="1:8" ht="30" customHeight="1">
      <c r="A111" s="270" t="s">
        <v>91</v>
      </c>
      <c r="B111" s="364">
        <v>2310100000</v>
      </c>
      <c r="C111" s="364"/>
      <c r="D111" s="279"/>
      <c r="E111" s="354">
        <f>E113+E112</f>
        <v>330000</v>
      </c>
      <c r="F111" s="354"/>
      <c r="G111" s="354">
        <f>G113+G112</f>
        <v>330000</v>
      </c>
      <c r="H111" s="354"/>
    </row>
    <row r="112" spans="1:8" ht="58.5" customHeight="1">
      <c r="A112" s="270" t="s">
        <v>831</v>
      </c>
      <c r="B112" s="364">
        <v>2310100240</v>
      </c>
      <c r="C112" s="364"/>
      <c r="D112" s="267">
        <v>100</v>
      </c>
      <c r="E112" s="354">
        <v>50000</v>
      </c>
      <c r="F112" s="354"/>
      <c r="G112" s="354">
        <v>50000</v>
      </c>
      <c r="H112" s="354"/>
    </row>
    <row r="113" spans="1:8" ht="38.25">
      <c r="A113" s="270" t="s">
        <v>497</v>
      </c>
      <c r="B113" s="364">
        <v>2310100240</v>
      </c>
      <c r="C113" s="364"/>
      <c r="D113" s="267">
        <v>200</v>
      </c>
      <c r="E113" s="354">
        <v>280000</v>
      </c>
      <c r="F113" s="354"/>
      <c r="G113" s="354">
        <v>280000</v>
      </c>
      <c r="H113" s="354"/>
    </row>
    <row r="114" spans="1:8">
      <c r="A114" s="270" t="s">
        <v>297</v>
      </c>
      <c r="B114" s="364">
        <v>2320000000</v>
      </c>
      <c r="C114" s="364"/>
      <c r="D114" s="267"/>
      <c r="E114" s="354">
        <f>E115</f>
        <v>200000</v>
      </c>
      <c r="F114" s="354"/>
      <c r="G114" s="354">
        <f>G115</f>
        <v>200000</v>
      </c>
      <c r="H114" s="354"/>
    </row>
    <row r="115" spans="1:8">
      <c r="A115" s="270" t="s">
        <v>298</v>
      </c>
      <c r="B115" s="364">
        <v>2320100000</v>
      </c>
      <c r="C115" s="364"/>
      <c r="D115" s="267"/>
      <c r="E115" s="354">
        <f>E116</f>
        <v>200000</v>
      </c>
      <c r="F115" s="354"/>
      <c r="G115" s="354">
        <f>G116</f>
        <v>200000</v>
      </c>
      <c r="H115" s="354"/>
    </row>
    <row r="116" spans="1:8" ht="54.75" customHeight="1">
      <c r="A116" s="270" t="s">
        <v>302</v>
      </c>
      <c r="B116" s="364">
        <v>2320100410</v>
      </c>
      <c r="C116" s="364"/>
      <c r="D116" s="267">
        <v>100</v>
      </c>
      <c r="E116" s="354">
        <v>200000</v>
      </c>
      <c r="F116" s="354"/>
      <c r="G116" s="354">
        <v>200000</v>
      </c>
      <c r="H116" s="354"/>
    </row>
    <row r="117" spans="1:8" ht="25.5">
      <c r="A117" s="280" t="s">
        <v>337</v>
      </c>
      <c r="B117" s="365">
        <v>2400000000</v>
      </c>
      <c r="C117" s="365"/>
      <c r="D117" s="268"/>
      <c r="E117" s="356">
        <f>E118</f>
        <v>500000</v>
      </c>
      <c r="F117" s="356"/>
      <c r="G117" s="356">
        <f>G118</f>
        <v>500000</v>
      </c>
      <c r="H117" s="356"/>
    </row>
    <row r="118" spans="1:8" ht="25.5">
      <c r="A118" s="275" t="s">
        <v>338</v>
      </c>
      <c r="B118" s="364">
        <v>2410000000</v>
      </c>
      <c r="C118" s="364"/>
      <c r="D118" s="267"/>
      <c r="E118" s="354">
        <f>E119</f>
        <v>500000</v>
      </c>
      <c r="F118" s="354"/>
      <c r="G118" s="354">
        <f>G119</f>
        <v>500000</v>
      </c>
      <c r="H118" s="354"/>
    </row>
    <row r="119" spans="1:8" ht="51">
      <c r="A119" s="270" t="s">
        <v>591</v>
      </c>
      <c r="B119" s="364">
        <v>2410100000</v>
      </c>
      <c r="C119" s="364"/>
      <c r="D119" s="267"/>
      <c r="E119" s="354">
        <f>E120+E121+E122</f>
        <v>500000</v>
      </c>
      <c r="F119" s="354"/>
      <c r="G119" s="354">
        <f>G120+G121+G122</f>
        <v>500000</v>
      </c>
      <c r="H119" s="354"/>
    </row>
    <row r="120" spans="1:8" ht="67.5" customHeight="1">
      <c r="A120" s="270" t="s">
        <v>670</v>
      </c>
      <c r="B120" s="364">
        <v>2410160010</v>
      </c>
      <c r="C120" s="364"/>
      <c r="D120" s="267">
        <v>800</v>
      </c>
      <c r="E120" s="354">
        <v>235000</v>
      </c>
      <c r="F120" s="354"/>
      <c r="G120" s="354">
        <v>235000</v>
      </c>
      <c r="H120" s="354"/>
    </row>
    <row r="121" spans="1:8" ht="67.5" customHeight="1">
      <c r="A121" s="270" t="s">
        <v>832</v>
      </c>
      <c r="B121" s="364">
        <v>2410160020</v>
      </c>
      <c r="C121" s="364"/>
      <c r="D121" s="267">
        <v>800</v>
      </c>
      <c r="E121" s="354">
        <v>235000</v>
      </c>
      <c r="F121" s="354"/>
      <c r="G121" s="354">
        <v>235000</v>
      </c>
      <c r="H121" s="354"/>
    </row>
    <row r="122" spans="1:8" ht="54.75" customHeight="1">
      <c r="A122" s="270" t="s">
        <v>833</v>
      </c>
      <c r="B122" s="364">
        <v>2410120200</v>
      </c>
      <c r="C122" s="364"/>
      <c r="D122" s="267">
        <v>800</v>
      </c>
      <c r="E122" s="354">
        <v>30000</v>
      </c>
      <c r="F122" s="354"/>
      <c r="G122" s="354">
        <v>30000</v>
      </c>
      <c r="H122" s="354"/>
    </row>
    <row r="123" spans="1:8" ht="25.5">
      <c r="A123" s="280" t="s">
        <v>374</v>
      </c>
      <c r="B123" s="365">
        <v>2500000000</v>
      </c>
      <c r="C123" s="365"/>
      <c r="D123" s="268"/>
      <c r="E123" s="356">
        <f>E124+E127</f>
        <v>340000</v>
      </c>
      <c r="F123" s="356"/>
      <c r="G123" s="356">
        <f>G124+G127</f>
        <v>340000</v>
      </c>
      <c r="H123" s="356"/>
    </row>
    <row r="124" spans="1:8" ht="25.5">
      <c r="A124" s="275" t="s">
        <v>404</v>
      </c>
      <c r="B124" s="364">
        <v>2510000000</v>
      </c>
      <c r="C124" s="364"/>
      <c r="D124" s="267"/>
      <c r="E124" s="354">
        <f>E125</f>
        <v>190000</v>
      </c>
      <c r="F124" s="354"/>
      <c r="G124" s="354">
        <f>G125</f>
        <v>190000</v>
      </c>
      <c r="H124" s="354"/>
    </row>
    <row r="125" spans="1:8">
      <c r="A125" s="270" t="s">
        <v>86</v>
      </c>
      <c r="B125" s="364">
        <v>2510100000</v>
      </c>
      <c r="C125" s="364"/>
      <c r="D125" s="267"/>
      <c r="E125" s="354">
        <f>E126</f>
        <v>190000</v>
      </c>
      <c r="F125" s="354"/>
      <c r="G125" s="354">
        <f>G126</f>
        <v>190000</v>
      </c>
      <c r="H125" s="354"/>
    </row>
    <row r="126" spans="1:8" ht="41.25" customHeight="1">
      <c r="A126" s="270" t="s">
        <v>498</v>
      </c>
      <c r="B126" s="364">
        <v>2510100450</v>
      </c>
      <c r="C126" s="364"/>
      <c r="D126" s="267">
        <v>200</v>
      </c>
      <c r="E126" s="354">
        <v>190000</v>
      </c>
      <c r="F126" s="354"/>
      <c r="G126" s="354">
        <v>190000</v>
      </c>
      <c r="H126" s="354"/>
    </row>
    <row r="127" spans="1:8" ht="27.75" customHeight="1">
      <c r="A127" s="270" t="s">
        <v>375</v>
      </c>
      <c r="B127" s="364">
        <v>2520000000</v>
      </c>
      <c r="C127" s="364"/>
      <c r="D127" s="267"/>
      <c r="E127" s="354">
        <f>E128</f>
        <v>150000</v>
      </c>
      <c r="F127" s="354"/>
      <c r="G127" s="354">
        <f>G128</f>
        <v>150000</v>
      </c>
      <c r="H127" s="354"/>
    </row>
    <row r="128" spans="1:8" ht="25.5">
      <c r="A128" s="270" t="s">
        <v>400</v>
      </c>
      <c r="B128" s="364">
        <v>2520100000</v>
      </c>
      <c r="C128" s="364"/>
      <c r="D128" s="267"/>
      <c r="E128" s="354">
        <f>E129+E130+E131</f>
        <v>150000</v>
      </c>
      <c r="F128" s="354"/>
      <c r="G128" s="354">
        <f>G129+G130+G131</f>
        <v>150000</v>
      </c>
      <c r="H128" s="354"/>
    </row>
    <row r="129" spans="1:8" ht="38.25">
      <c r="A129" s="270" t="s">
        <v>233</v>
      </c>
      <c r="B129" s="364">
        <v>2520100500</v>
      </c>
      <c r="C129" s="364"/>
      <c r="D129" s="267">
        <v>200</v>
      </c>
      <c r="E129" s="354">
        <v>20000</v>
      </c>
      <c r="F129" s="354"/>
      <c r="G129" s="354">
        <v>20000</v>
      </c>
      <c r="H129" s="354"/>
    </row>
    <row r="130" spans="1:8" ht="38.25">
      <c r="A130" s="270" t="s">
        <v>405</v>
      </c>
      <c r="B130" s="364">
        <v>2520100510</v>
      </c>
      <c r="C130" s="364"/>
      <c r="D130" s="267">
        <v>200</v>
      </c>
      <c r="E130" s="354">
        <v>120000</v>
      </c>
      <c r="F130" s="354"/>
      <c r="G130" s="354">
        <v>120000</v>
      </c>
      <c r="H130" s="354"/>
    </row>
    <row r="131" spans="1:8" ht="40.5" customHeight="1">
      <c r="A131" s="270" t="s">
        <v>834</v>
      </c>
      <c r="B131" s="364">
        <v>2520100520</v>
      </c>
      <c r="C131" s="364"/>
      <c r="D131" s="267">
        <v>200</v>
      </c>
      <c r="E131" s="354">
        <v>10000</v>
      </c>
      <c r="F131" s="354"/>
      <c r="G131" s="354">
        <v>10000</v>
      </c>
      <c r="H131" s="354"/>
    </row>
    <row r="132" spans="1:8" ht="25.5">
      <c r="A132" s="280" t="s">
        <v>388</v>
      </c>
      <c r="B132" s="365">
        <v>2600000000</v>
      </c>
      <c r="C132" s="365"/>
      <c r="D132" s="268"/>
      <c r="E132" s="356">
        <f>E133+E136</f>
        <v>1014668.57</v>
      </c>
      <c r="F132" s="356"/>
      <c r="G132" s="356">
        <f>G133+G136</f>
        <v>1014668.57</v>
      </c>
      <c r="H132" s="356"/>
    </row>
    <row r="133" spans="1:8" ht="25.5">
      <c r="A133" s="270" t="s">
        <v>499</v>
      </c>
      <c r="B133" s="364">
        <v>2610000000</v>
      </c>
      <c r="C133" s="364"/>
      <c r="D133" s="23"/>
      <c r="E133" s="354">
        <f>E134</f>
        <v>80000</v>
      </c>
      <c r="F133" s="354"/>
      <c r="G133" s="354">
        <f>G134</f>
        <v>80000</v>
      </c>
      <c r="H133" s="354"/>
    </row>
    <row r="134" spans="1:8" ht="26.25" customHeight="1">
      <c r="A134" s="270" t="s">
        <v>406</v>
      </c>
      <c r="B134" s="364">
        <v>2610100000</v>
      </c>
      <c r="C134" s="364"/>
      <c r="D134" s="267"/>
      <c r="E134" s="354">
        <f>E135</f>
        <v>80000</v>
      </c>
      <c r="F134" s="354"/>
      <c r="G134" s="354">
        <f>G135</f>
        <v>80000</v>
      </c>
      <c r="H134" s="354"/>
    </row>
    <row r="135" spans="1:8" ht="42.75" customHeight="1">
      <c r="A135" s="270" t="s">
        <v>341</v>
      </c>
      <c r="B135" s="364">
        <v>2610100550</v>
      </c>
      <c r="C135" s="364"/>
      <c r="D135" s="267">
        <v>200</v>
      </c>
      <c r="E135" s="354">
        <v>80000</v>
      </c>
      <c r="F135" s="354"/>
      <c r="G135" s="354">
        <v>80000</v>
      </c>
      <c r="H135" s="354"/>
    </row>
    <row r="136" spans="1:8" ht="25.5">
      <c r="A136" s="275" t="s">
        <v>500</v>
      </c>
      <c r="B136" s="364">
        <v>2620000000</v>
      </c>
      <c r="C136" s="364"/>
      <c r="D136" s="267"/>
      <c r="E136" s="354">
        <f>E137</f>
        <v>934668.57</v>
      </c>
      <c r="F136" s="354"/>
      <c r="G136" s="354">
        <f>G137</f>
        <v>934668.57</v>
      </c>
      <c r="H136" s="354"/>
    </row>
    <row r="137" spans="1:8" ht="38.25">
      <c r="A137" s="270" t="s">
        <v>336</v>
      </c>
      <c r="B137" s="364">
        <v>2620100000</v>
      </c>
      <c r="C137" s="364"/>
      <c r="D137" s="267"/>
      <c r="E137" s="354">
        <f>E138</f>
        <v>934668.57</v>
      </c>
      <c r="F137" s="354"/>
      <c r="G137" s="354">
        <f>G138</f>
        <v>934668.57</v>
      </c>
      <c r="H137" s="354"/>
    </row>
    <row r="138" spans="1:8" ht="53.25" customHeight="1">
      <c r="A138" s="270" t="s">
        <v>835</v>
      </c>
      <c r="B138" s="364" t="s">
        <v>389</v>
      </c>
      <c r="C138" s="364"/>
      <c r="D138" s="267">
        <v>400</v>
      </c>
      <c r="E138" s="354">
        <v>934668.57</v>
      </c>
      <c r="F138" s="354"/>
      <c r="G138" s="354">
        <v>934668.57</v>
      </c>
      <c r="H138" s="354"/>
    </row>
    <row r="139" spans="1:8" ht="25.5">
      <c r="A139" s="280" t="s">
        <v>339</v>
      </c>
      <c r="B139" s="365">
        <v>2700000000</v>
      </c>
      <c r="C139" s="365"/>
      <c r="D139" s="268"/>
      <c r="E139" s="356">
        <f>E140+E143+E146+E149</f>
        <v>8089270</v>
      </c>
      <c r="F139" s="356"/>
      <c r="G139" s="356">
        <f>G140+G143+G146+G149</f>
        <v>8659140</v>
      </c>
      <c r="H139" s="356"/>
    </row>
    <row r="140" spans="1:8" ht="42" customHeight="1">
      <c r="A140" s="270" t="s">
        <v>116</v>
      </c>
      <c r="B140" s="364">
        <v>2710000000</v>
      </c>
      <c r="C140" s="364"/>
      <c r="D140" s="267"/>
      <c r="E140" s="354">
        <f>E141</f>
        <v>2303000</v>
      </c>
      <c r="F140" s="354"/>
      <c r="G140" s="354">
        <f>G141</f>
        <v>2303000</v>
      </c>
      <c r="H140" s="354"/>
    </row>
    <row r="141" spans="1:8" ht="29.25" customHeight="1">
      <c r="A141" s="270" t="s">
        <v>117</v>
      </c>
      <c r="B141" s="364">
        <v>2710100000</v>
      </c>
      <c r="C141" s="364"/>
      <c r="D141" s="267"/>
      <c r="E141" s="354">
        <f>E142</f>
        <v>2303000</v>
      </c>
      <c r="F141" s="354"/>
      <c r="G141" s="354">
        <f>G142</f>
        <v>2303000</v>
      </c>
      <c r="H141" s="354"/>
    </row>
    <row r="142" spans="1:8" ht="52.5" customHeight="1">
      <c r="A142" s="94" t="s">
        <v>340</v>
      </c>
      <c r="B142" s="364">
        <v>2710120400</v>
      </c>
      <c r="C142" s="364"/>
      <c r="D142" s="267">
        <v>200</v>
      </c>
      <c r="E142" s="354">
        <v>2303000</v>
      </c>
      <c r="F142" s="354"/>
      <c r="G142" s="354">
        <v>2303000</v>
      </c>
      <c r="H142" s="354"/>
    </row>
    <row r="143" spans="1:8" ht="40.5" customHeight="1">
      <c r="A143" s="94" t="s">
        <v>118</v>
      </c>
      <c r="B143" s="364">
        <v>2720000000</v>
      </c>
      <c r="C143" s="364"/>
      <c r="D143" s="267"/>
      <c r="E143" s="354">
        <f>E144</f>
        <v>5501270</v>
      </c>
      <c r="F143" s="354"/>
      <c r="G143" s="354">
        <f>G144</f>
        <v>6071140</v>
      </c>
      <c r="H143" s="354"/>
    </row>
    <row r="144" spans="1:8" ht="29.25" customHeight="1">
      <c r="A144" s="270" t="s">
        <v>119</v>
      </c>
      <c r="B144" s="364">
        <v>2720100000</v>
      </c>
      <c r="C144" s="364"/>
      <c r="D144" s="267"/>
      <c r="E144" s="354">
        <f>E145</f>
        <v>5501270</v>
      </c>
      <c r="F144" s="354"/>
      <c r="G144" s="354">
        <f>G145</f>
        <v>6071140</v>
      </c>
      <c r="H144" s="354"/>
    </row>
    <row r="145" spans="1:8" ht="56.25" customHeight="1">
      <c r="A145" s="94" t="s">
        <v>342</v>
      </c>
      <c r="B145" s="364">
        <v>2720120410</v>
      </c>
      <c r="C145" s="364"/>
      <c r="D145" s="267">
        <v>200</v>
      </c>
      <c r="E145" s="354">
        <v>5501270</v>
      </c>
      <c r="F145" s="354"/>
      <c r="G145" s="354">
        <v>6071140</v>
      </c>
      <c r="H145" s="354"/>
    </row>
    <row r="146" spans="1:8" ht="26.25" customHeight="1">
      <c r="A146" s="270" t="s">
        <v>343</v>
      </c>
      <c r="B146" s="364">
        <v>2730000000</v>
      </c>
      <c r="C146" s="364"/>
      <c r="D146" s="267"/>
      <c r="E146" s="354">
        <f>E147</f>
        <v>35000</v>
      </c>
      <c r="F146" s="354"/>
      <c r="G146" s="354">
        <f>G147</f>
        <v>35000</v>
      </c>
      <c r="H146" s="354"/>
    </row>
    <row r="147" spans="1:8" ht="27.75" customHeight="1">
      <c r="A147" s="270" t="s">
        <v>344</v>
      </c>
      <c r="B147" s="364">
        <v>2730100000</v>
      </c>
      <c r="C147" s="364"/>
      <c r="D147" s="267"/>
      <c r="E147" s="354">
        <f>E148</f>
        <v>35000</v>
      </c>
      <c r="F147" s="354"/>
      <c r="G147" s="354">
        <f>G148</f>
        <v>35000</v>
      </c>
      <c r="H147" s="354"/>
    </row>
    <row r="148" spans="1:8" ht="39" customHeight="1">
      <c r="A148" s="270" t="s">
        <v>836</v>
      </c>
      <c r="B148" s="364">
        <v>2730100600</v>
      </c>
      <c r="C148" s="364"/>
      <c r="D148" s="267">
        <v>200</v>
      </c>
      <c r="E148" s="354">
        <v>35000</v>
      </c>
      <c r="F148" s="354"/>
      <c r="G148" s="354">
        <v>35000</v>
      </c>
      <c r="H148" s="354"/>
    </row>
    <row r="149" spans="1:8" ht="29.25" customHeight="1">
      <c r="A149" s="270" t="s">
        <v>401</v>
      </c>
      <c r="B149" s="364">
        <v>2740000000</v>
      </c>
      <c r="C149" s="364"/>
      <c r="D149" s="267"/>
      <c r="E149" s="354">
        <f>E150</f>
        <v>250000</v>
      </c>
      <c r="F149" s="354"/>
      <c r="G149" s="354">
        <f>G150</f>
        <v>250000</v>
      </c>
      <c r="H149" s="354"/>
    </row>
    <row r="150" spans="1:8" ht="26.25" customHeight="1">
      <c r="A150" s="270" t="s">
        <v>402</v>
      </c>
      <c r="B150" s="364">
        <v>2740100000</v>
      </c>
      <c r="C150" s="364"/>
      <c r="D150" s="267"/>
      <c r="E150" s="354">
        <f>E151</f>
        <v>250000</v>
      </c>
      <c r="F150" s="354"/>
      <c r="G150" s="354">
        <f>G151</f>
        <v>250000</v>
      </c>
      <c r="H150" s="354"/>
    </row>
    <row r="151" spans="1:8" ht="81" customHeight="1">
      <c r="A151" s="270" t="s">
        <v>403</v>
      </c>
      <c r="B151" s="364">
        <v>2740100610</v>
      </c>
      <c r="C151" s="364"/>
      <c r="D151" s="267">
        <v>200</v>
      </c>
      <c r="E151" s="354">
        <v>250000</v>
      </c>
      <c r="F151" s="354"/>
      <c r="G151" s="354">
        <v>250000</v>
      </c>
      <c r="H151" s="354"/>
    </row>
    <row r="152" spans="1:8" ht="44.25" customHeight="1">
      <c r="A152" s="270" t="s">
        <v>530</v>
      </c>
      <c r="B152" s="365">
        <v>2800000000</v>
      </c>
      <c r="C152" s="365"/>
      <c r="D152" s="267"/>
      <c r="E152" s="356">
        <f>E153+E156+E162+E166+E169+E173+E176</f>
        <v>18715610</v>
      </c>
      <c r="F152" s="356"/>
      <c r="G152" s="356">
        <f>G153+G156+G162+G166+G169+G173+G176</f>
        <v>17915610</v>
      </c>
      <c r="H152" s="356"/>
    </row>
    <row r="153" spans="1:8">
      <c r="A153" s="270" t="s">
        <v>120</v>
      </c>
      <c r="B153" s="364">
        <v>2830000000</v>
      </c>
      <c r="C153" s="364"/>
      <c r="D153" s="267"/>
      <c r="E153" s="354">
        <f>E154</f>
        <v>337710</v>
      </c>
      <c r="F153" s="354"/>
      <c r="G153" s="354">
        <f>G154</f>
        <v>337710</v>
      </c>
      <c r="H153" s="354"/>
    </row>
    <row r="154" spans="1:8" ht="25.5">
      <c r="A154" s="270" t="s">
        <v>345</v>
      </c>
      <c r="B154" s="364">
        <v>2830100000</v>
      </c>
      <c r="C154" s="364"/>
      <c r="D154" s="267"/>
      <c r="E154" s="354">
        <f>E155</f>
        <v>337710</v>
      </c>
      <c r="F154" s="354"/>
      <c r="G154" s="354">
        <f>G155</f>
        <v>337710</v>
      </c>
      <c r="H154" s="354"/>
    </row>
    <row r="155" spans="1:8" ht="44.25" customHeight="1">
      <c r="A155" s="270" t="s">
        <v>346</v>
      </c>
      <c r="B155" s="364">
        <v>2830140020</v>
      </c>
      <c r="C155" s="364"/>
      <c r="D155" s="267">
        <v>400</v>
      </c>
      <c r="E155" s="354">
        <v>337710</v>
      </c>
      <c r="F155" s="354"/>
      <c r="G155" s="354">
        <v>337710</v>
      </c>
      <c r="H155" s="354"/>
    </row>
    <row r="156" spans="1:8" ht="38.25">
      <c r="A156" s="270" t="s">
        <v>347</v>
      </c>
      <c r="B156" s="364">
        <v>2850000000</v>
      </c>
      <c r="C156" s="364"/>
      <c r="D156" s="267"/>
      <c r="E156" s="354">
        <f>E157+E160</f>
        <v>3467100</v>
      </c>
      <c r="F156" s="354"/>
      <c r="G156" s="354">
        <f>G157+G160</f>
        <v>2267100</v>
      </c>
      <c r="H156" s="354"/>
    </row>
    <row r="157" spans="1:8" ht="21" customHeight="1">
      <c r="A157" s="270" t="s">
        <v>124</v>
      </c>
      <c r="B157" s="364">
        <v>2850100000</v>
      </c>
      <c r="C157" s="364"/>
      <c r="D157" s="267"/>
      <c r="E157" s="354">
        <f>E158+E159</f>
        <v>2923100</v>
      </c>
      <c r="F157" s="354"/>
      <c r="G157" s="354">
        <f>G158+G159</f>
        <v>1723100</v>
      </c>
      <c r="H157" s="354"/>
    </row>
    <row r="158" spans="1:8" ht="41.25" customHeight="1">
      <c r="A158" s="270" t="s">
        <v>348</v>
      </c>
      <c r="B158" s="364">
        <v>2850120530</v>
      </c>
      <c r="C158" s="364"/>
      <c r="D158" s="267">
        <v>200</v>
      </c>
      <c r="E158" s="354">
        <v>879900</v>
      </c>
      <c r="F158" s="354"/>
      <c r="G158" s="354">
        <v>879900</v>
      </c>
      <c r="H158" s="354"/>
    </row>
    <row r="159" spans="1:8" ht="28.5" customHeight="1">
      <c r="A159" s="270" t="s">
        <v>126</v>
      </c>
      <c r="B159" s="364">
        <v>2850120540</v>
      </c>
      <c r="C159" s="364"/>
      <c r="D159" s="267">
        <v>200</v>
      </c>
      <c r="E159" s="354">
        <v>2043200</v>
      </c>
      <c r="F159" s="354"/>
      <c r="G159" s="354">
        <v>843200</v>
      </c>
      <c r="H159" s="354"/>
    </row>
    <row r="160" spans="1:8" ht="41.25" customHeight="1">
      <c r="A160" s="270" t="s">
        <v>299</v>
      </c>
      <c r="B160" s="364">
        <v>2850200000</v>
      </c>
      <c r="C160" s="364"/>
      <c r="D160" s="267"/>
      <c r="E160" s="354">
        <f>E161</f>
        <v>544000</v>
      </c>
      <c r="F160" s="354"/>
      <c r="G160" s="354">
        <f>G161</f>
        <v>544000</v>
      </c>
      <c r="H160" s="354"/>
    </row>
    <row r="161" spans="1:8" ht="55.5" customHeight="1">
      <c r="A161" s="17" t="s">
        <v>650</v>
      </c>
      <c r="B161" s="364">
        <v>2850260200</v>
      </c>
      <c r="C161" s="364"/>
      <c r="D161" s="267">
        <v>800</v>
      </c>
      <c r="E161" s="354">
        <v>544000</v>
      </c>
      <c r="F161" s="354"/>
      <c r="G161" s="354">
        <v>544000</v>
      </c>
      <c r="H161" s="354"/>
    </row>
    <row r="162" spans="1:8" ht="25.5">
      <c r="A162" s="270" t="s">
        <v>121</v>
      </c>
      <c r="B162" s="364">
        <v>2860000000</v>
      </c>
      <c r="C162" s="364"/>
      <c r="D162" s="267"/>
      <c r="E162" s="354">
        <f>E163</f>
        <v>887900</v>
      </c>
      <c r="F162" s="354"/>
      <c r="G162" s="354">
        <f>G163</f>
        <v>887900</v>
      </c>
      <c r="H162" s="354"/>
    </row>
    <row r="163" spans="1:8" ht="25.5">
      <c r="A163" s="270" t="s">
        <v>137</v>
      </c>
      <c r="B163" s="364">
        <v>2860100000</v>
      </c>
      <c r="C163" s="364"/>
      <c r="D163" s="267"/>
      <c r="E163" s="354">
        <f>E164+E165</f>
        <v>887900</v>
      </c>
      <c r="F163" s="354"/>
      <c r="G163" s="354">
        <f>G164+G165</f>
        <v>887900</v>
      </c>
      <c r="H163" s="354"/>
    </row>
    <row r="164" spans="1:8" ht="30.75" customHeight="1">
      <c r="A164" s="270" t="s">
        <v>837</v>
      </c>
      <c r="B164" s="364">
        <v>2860120550</v>
      </c>
      <c r="C164" s="364"/>
      <c r="D164" s="267">
        <v>200</v>
      </c>
      <c r="E164" s="354">
        <v>529100</v>
      </c>
      <c r="F164" s="354"/>
      <c r="G164" s="354">
        <v>529100</v>
      </c>
      <c r="H164" s="354"/>
    </row>
    <row r="165" spans="1:8" ht="29.25" customHeight="1">
      <c r="A165" s="270" t="s">
        <v>230</v>
      </c>
      <c r="B165" s="364">
        <v>2860120560</v>
      </c>
      <c r="C165" s="364"/>
      <c r="D165" s="267">
        <v>200</v>
      </c>
      <c r="E165" s="354">
        <v>358800</v>
      </c>
      <c r="F165" s="354"/>
      <c r="G165" s="354">
        <v>358800</v>
      </c>
      <c r="H165" s="354"/>
    </row>
    <row r="166" spans="1:8" ht="26.25" customHeight="1">
      <c r="A166" s="270" t="s">
        <v>531</v>
      </c>
      <c r="B166" s="364">
        <v>2870000000</v>
      </c>
      <c r="C166" s="364"/>
      <c r="D166" s="267"/>
      <c r="E166" s="354">
        <f>E167</f>
        <v>13362300</v>
      </c>
      <c r="F166" s="354"/>
      <c r="G166" s="354">
        <f>G167</f>
        <v>13762300</v>
      </c>
      <c r="H166" s="354"/>
    </row>
    <row r="167" spans="1:8" ht="25.5" customHeight="1">
      <c r="A167" s="270" t="s">
        <v>532</v>
      </c>
      <c r="B167" s="364">
        <v>2870100000</v>
      </c>
      <c r="C167" s="364"/>
      <c r="D167" s="267"/>
      <c r="E167" s="354">
        <f>E168</f>
        <v>13362300</v>
      </c>
      <c r="F167" s="354"/>
      <c r="G167" s="354">
        <f>G168</f>
        <v>13762300</v>
      </c>
      <c r="H167" s="354"/>
    </row>
    <row r="168" spans="1:8" ht="55.5" customHeight="1">
      <c r="A168" s="270" t="s">
        <v>439</v>
      </c>
      <c r="B168" s="364">
        <v>2870160240</v>
      </c>
      <c r="C168" s="364"/>
      <c r="D168" s="267">
        <v>800</v>
      </c>
      <c r="E168" s="354">
        <v>13362300</v>
      </c>
      <c r="F168" s="354"/>
      <c r="G168" s="354">
        <v>13762300</v>
      </c>
      <c r="H168" s="354"/>
    </row>
    <row r="169" spans="1:8" ht="25.5">
      <c r="A169" s="270" t="s">
        <v>123</v>
      </c>
      <c r="B169" s="364">
        <v>2880000000</v>
      </c>
      <c r="C169" s="364"/>
      <c r="D169" s="267"/>
      <c r="E169" s="354">
        <f>E170</f>
        <v>200000</v>
      </c>
      <c r="F169" s="354"/>
      <c r="G169" s="354">
        <f>G170</f>
        <v>200000</v>
      </c>
      <c r="H169" s="354"/>
    </row>
    <row r="170" spans="1:8" ht="21.75" customHeight="1">
      <c r="A170" s="270" t="s">
        <v>349</v>
      </c>
      <c r="B170" s="364">
        <v>2880100000</v>
      </c>
      <c r="C170" s="364"/>
      <c r="D170" s="267"/>
      <c r="E170" s="354">
        <f>E171+E172</f>
        <v>200000</v>
      </c>
      <c r="F170" s="354"/>
      <c r="G170" s="354">
        <f>G171+G172</f>
        <v>200000</v>
      </c>
      <c r="H170" s="354"/>
    </row>
    <row r="171" spans="1:8" ht="30.75" customHeight="1">
      <c r="A171" s="270" t="s">
        <v>231</v>
      </c>
      <c r="B171" s="364">
        <v>2880120580</v>
      </c>
      <c r="C171" s="364"/>
      <c r="D171" s="267">
        <v>200</v>
      </c>
      <c r="E171" s="354">
        <v>150000</v>
      </c>
      <c r="F171" s="354"/>
      <c r="G171" s="354">
        <v>150000</v>
      </c>
      <c r="H171" s="354"/>
    </row>
    <row r="172" spans="1:8" ht="29.25" customHeight="1">
      <c r="A172" s="270" t="s">
        <v>838</v>
      </c>
      <c r="B172" s="364">
        <v>2880120590</v>
      </c>
      <c r="C172" s="364"/>
      <c r="D172" s="267">
        <v>200</v>
      </c>
      <c r="E172" s="354">
        <v>50000</v>
      </c>
      <c r="F172" s="354"/>
      <c r="G172" s="354">
        <v>50000</v>
      </c>
      <c r="H172" s="354"/>
    </row>
    <row r="173" spans="1:8" ht="27" customHeight="1">
      <c r="A173" s="270" t="s">
        <v>350</v>
      </c>
      <c r="B173" s="364">
        <v>2890000000</v>
      </c>
      <c r="C173" s="364"/>
      <c r="D173" s="267"/>
      <c r="E173" s="354">
        <f>E174</f>
        <v>100000</v>
      </c>
      <c r="F173" s="354"/>
      <c r="G173" s="354">
        <f>G174</f>
        <v>100000</v>
      </c>
      <c r="H173" s="354"/>
    </row>
    <row r="174" spans="1:8" ht="20.25" customHeight="1">
      <c r="A174" s="270" t="s">
        <v>141</v>
      </c>
      <c r="B174" s="364">
        <v>2890100000</v>
      </c>
      <c r="C174" s="364"/>
      <c r="D174" s="267"/>
      <c r="E174" s="354">
        <f>E175</f>
        <v>100000</v>
      </c>
      <c r="F174" s="354"/>
      <c r="G174" s="354">
        <f>G175</f>
        <v>100000</v>
      </c>
      <c r="H174" s="354"/>
    </row>
    <row r="175" spans="1:8" ht="40.5" customHeight="1">
      <c r="A175" s="270" t="s">
        <v>839</v>
      </c>
      <c r="B175" s="364">
        <v>2890120600</v>
      </c>
      <c r="C175" s="364"/>
      <c r="D175" s="267">
        <v>200</v>
      </c>
      <c r="E175" s="354">
        <v>100000</v>
      </c>
      <c r="F175" s="354"/>
      <c r="G175" s="354">
        <v>100000</v>
      </c>
      <c r="H175" s="354"/>
    </row>
    <row r="176" spans="1:8" ht="55.5" customHeight="1">
      <c r="A176" s="270" t="s">
        <v>351</v>
      </c>
      <c r="B176" s="364" t="s">
        <v>352</v>
      </c>
      <c r="C176" s="364"/>
      <c r="D176" s="267"/>
      <c r="E176" s="354">
        <f>E177</f>
        <v>360600</v>
      </c>
      <c r="F176" s="354"/>
      <c r="G176" s="354">
        <f>G177</f>
        <v>360600</v>
      </c>
      <c r="H176" s="354"/>
    </row>
    <row r="177" spans="1:8" ht="31.5" customHeight="1">
      <c r="A177" s="270" t="s">
        <v>122</v>
      </c>
      <c r="B177" s="364" t="s">
        <v>353</v>
      </c>
      <c r="C177" s="364"/>
      <c r="D177" s="267"/>
      <c r="E177" s="354">
        <f>E178</f>
        <v>360600</v>
      </c>
      <c r="F177" s="354"/>
      <c r="G177" s="354">
        <f>G178</f>
        <v>360600</v>
      </c>
      <c r="H177" s="354"/>
    </row>
    <row r="178" spans="1:8" ht="32.25" customHeight="1">
      <c r="A178" s="270" t="s">
        <v>840</v>
      </c>
      <c r="B178" s="364" t="s">
        <v>841</v>
      </c>
      <c r="C178" s="364"/>
      <c r="D178" s="267">
        <v>200</v>
      </c>
      <c r="E178" s="354">
        <v>360600</v>
      </c>
      <c r="F178" s="354"/>
      <c r="G178" s="354">
        <v>360600</v>
      </c>
      <c r="H178" s="354"/>
    </row>
    <row r="179" spans="1:8" ht="26.25" customHeight="1">
      <c r="A179" s="270" t="s">
        <v>501</v>
      </c>
      <c r="B179" s="365">
        <v>2900000000</v>
      </c>
      <c r="C179" s="365"/>
      <c r="D179" s="267"/>
      <c r="E179" s="356">
        <f>E180+E186</f>
        <v>4387153.07</v>
      </c>
      <c r="F179" s="356"/>
      <c r="G179" s="356">
        <f>G180+G186</f>
        <v>47506214.380000003</v>
      </c>
      <c r="H179" s="356"/>
    </row>
    <row r="180" spans="1:8" ht="25.5">
      <c r="A180" s="270" t="s">
        <v>502</v>
      </c>
      <c r="B180" s="364">
        <v>2910000000</v>
      </c>
      <c r="C180" s="364"/>
      <c r="D180" s="267"/>
      <c r="E180" s="354">
        <f>E181+E183</f>
        <v>1387153.0699999998</v>
      </c>
      <c r="F180" s="354"/>
      <c r="G180" s="354">
        <f>G181+G183</f>
        <v>1464679.03</v>
      </c>
      <c r="H180" s="354"/>
    </row>
    <row r="181" spans="1:8" ht="30.75" customHeight="1">
      <c r="A181" s="270" t="s">
        <v>446</v>
      </c>
      <c r="B181" s="364">
        <v>2910100000</v>
      </c>
      <c r="C181" s="364"/>
      <c r="D181" s="267"/>
      <c r="E181" s="354">
        <f>E182</f>
        <v>550000</v>
      </c>
      <c r="F181" s="354"/>
      <c r="G181" s="354">
        <f>G182</f>
        <v>550000</v>
      </c>
      <c r="H181" s="354"/>
    </row>
    <row r="182" spans="1:8" ht="30" customHeight="1">
      <c r="A182" s="270" t="s">
        <v>503</v>
      </c>
      <c r="B182" s="364">
        <v>2910120700</v>
      </c>
      <c r="C182" s="364"/>
      <c r="D182" s="267">
        <v>200</v>
      </c>
      <c r="E182" s="354">
        <v>550000</v>
      </c>
      <c r="F182" s="354"/>
      <c r="G182" s="354">
        <v>550000</v>
      </c>
      <c r="H182" s="354"/>
    </row>
    <row r="183" spans="1:8">
      <c r="A183" s="270" t="s">
        <v>432</v>
      </c>
      <c r="B183" s="364">
        <v>2910200000</v>
      </c>
      <c r="C183" s="364"/>
      <c r="D183" s="267"/>
      <c r="E183" s="354">
        <f>E184+E185</f>
        <v>837153.07</v>
      </c>
      <c r="F183" s="354"/>
      <c r="G183" s="354">
        <f>G184+G185</f>
        <v>914679.03</v>
      </c>
      <c r="H183" s="354"/>
    </row>
    <row r="184" spans="1:8" ht="29.25" customHeight="1">
      <c r="A184" s="270" t="s">
        <v>504</v>
      </c>
      <c r="B184" s="364">
        <v>2910220710</v>
      </c>
      <c r="C184" s="364"/>
      <c r="D184" s="267">
        <v>200</v>
      </c>
      <c r="E184" s="354">
        <v>150000</v>
      </c>
      <c r="F184" s="354"/>
      <c r="G184" s="354">
        <v>150000</v>
      </c>
      <c r="H184" s="354"/>
    </row>
    <row r="185" spans="1:8" ht="29.25" customHeight="1">
      <c r="A185" s="279" t="s">
        <v>579</v>
      </c>
      <c r="B185" s="364" t="s">
        <v>666</v>
      </c>
      <c r="C185" s="364"/>
      <c r="D185" s="267">
        <v>200</v>
      </c>
      <c r="E185" s="354">
        <v>687153.07</v>
      </c>
      <c r="F185" s="354"/>
      <c r="G185" s="354">
        <v>764679.03</v>
      </c>
      <c r="H185" s="354"/>
    </row>
    <row r="186" spans="1:8">
      <c r="A186" s="385" t="s">
        <v>842</v>
      </c>
      <c r="B186" s="364">
        <v>2920000000</v>
      </c>
      <c r="C186" s="364"/>
      <c r="D186" s="364"/>
      <c r="E186" s="354">
        <f>E188</f>
        <v>3000000</v>
      </c>
      <c r="F186" s="354"/>
      <c r="G186" s="354">
        <f>G188</f>
        <v>46041535.350000001</v>
      </c>
      <c r="H186" s="354"/>
    </row>
    <row r="187" spans="1:8">
      <c r="A187" s="385"/>
      <c r="B187" s="364"/>
      <c r="C187" s="364"/>
      <c r="D187" s="364"/>
      <c r="E187" s="354"/>
      <c r="F187" s="354"/>
      <c r="G187" s="354"/>
      <c r="H187" s="354"/>
    </row>
    <row r="188" spans="1:8" ht="25.5">
      <c r="A188" s="270" t="s">
        <v>391</v>
      </c>
      <c r="B188" s="364">
        <v>2920200000</v>
      </c>
      <c r="C188" s="364"/>
      <c r="D188" s="267"/>
      <c r="E188" s="354">
        <f>E189+E190+E191</f>
        <v>3000000</v>
      </c>
      <c r="F188" s="354"/>
      <c r="G188" s="354">
        <f>G189+G190+G191</f>
        <v>46041535.350000001</v>
      </c>
      <c r="H188" s="354"/>
    </row>
    <row r="189" spans="1:8" ht="30" customHeight="1">
      <c r="A189" s="270" t="s">
        <v>506</v>
      </c>
      <c r="B189" s="364">
        <v>2920220750</v>
      </c>
      <c r="C189" s="364"/>
      <c r="D189" s="267">
        <v>200</v>
      </c>
      <c r="E189" s="354">
        <v>2600000</v>
      </c>
      <c r="F189" s="354"/>
      <c r="G189" s="354">
        <v>278000</v>
      </c>
      <c r="H189" s="354"/>
    </row>
    <row r="190" spans="1:8" ht="51" customHeight="1">
      <c r="A190" s="270" t="s">
        <v>507</v>
      </c>
      <c r="B190" s="364">
        <v>2920220760</v>
      </c>
      <c r="C190" s="364"/>
      <c r="D190" s="267">
        <v>200</v>
      </c>
      <c r="E190" s="354">
        <v>400000</v>
      </c>
      <c r="F190" s="354"/>
      <c r="G190" s="354">
        <v>400000</v>
      </c>
      <c r="H190" s="354"/>
    </row>
    <row r="191" spans="1:8" ht="42.75" customHeight="1">
      <c r="A191" s="270" t="s">
        <v>843</v>
      </c>
      <c r="B191" s="364" t="s">
        <v>844</v>
      </c>
      <c r="C191" s="364"/>
      <c r="D191" s="271">
        <v>400</v>
      </c>
      <c r="E191" s="354">
        <v>0</v>
      </c>
      <c r="F191" s="354"/>
      <c r="G191" s="354">
        <v>45363535.350000001</v>
      </c>
      <c r="H191" s="354"/>
    </row>
    <row r="192" spans="1:8" ht="25.5">
      <c r="A192" s="280" t="s">
        <v>407</v>
      </c>
      <c r="B192" s="365">
        <v>3100000000</v>
      </c>
      <c r="C192" s="365"/>
      <c r="D192" s="267"/>
      <c r="E192" s="356">
        <f>E193+E199</f>
        <v>2575000</v>
      </c>
      <c r="F192" s="356"/>
      <c r="G192" s="356">
        <f>G193+G199+G197</f>
        <v>1375000</v>
      </c>
      <c r="H192" s="356"/>
    </row>
    <row r="193" spans="1:8" ht="31.5" customHeight="1">
      <c r="A193" s="270" t="s">
        <v>354</v>
      </c>
      <c r="B193" s="364">
        <v>3110000000</v>
      </c>
      <c r="C193" s="364"/>
      <c r="D193" s="267"/>
      <c r="E193" s="354">
        <f>E194+E197</f>
        <v>1700000</v>
      </c>
      <c r="F193" s="354"/>
      <c r="G193" s="354">
        <f>G194</f>
        <v>500000</v>
      </c>
      <c r="H193" s="354"/>
    </row>
    <row r="194" spans="1:8" ht="30.75" customHeight="1">
      <c r="A194" s="270" t="s">
        <v>355</v>
      </c>
      <c r="B194" s="364">
        <v>3110100000</v>
      </c>
      <c r="C194" s="364"/>
      <c r="D194" s="267"/>
      <c r="E194" s="354">
        <f>E195+E196</f>
        <v>500000</v>
      </c>
      <c r="F194" s="354"/>
      <c r="G194" s="354">
        <f>G195+G196</f>
        <v>500000</v>
      </c>
      <c r="H194" s="354"/>
    </row>
    <row r="195" spans="1:8" ht="43.5" customHeight="1">
      <c r="A195" s="270" t="s">
        <v>356</v>
      </c>
      <c r="B195" s="364">
        <v>3110120800</v>
      </c>
      <c r="C195" s="364"/>
      <c r="D195" s="267">
        <v>200</v>
      </c>
      <c r="E195" s="354">
        <v>400000</v>
      </c>
      <c r="F195" s="354"/>
      <c r="G195" s="354">
        <v>400000</v>
      </c>
      <c r="H195" s="354"/>
    </row>
    <row r="196" spans="1:8" ht="29.25" customHeight="1">
      <c r="A196" s="270" t="s">
        <v>357</v>
      </c>
      <c r="B196" s="364">
        <v>3110120810</v>
      </c>
      <c r="C196" s="364"/>
      <c r="D196" s="267">
        <v>200</v>
      </c>
      <c r="E196" s="354">
        <v>100000</v>
      </c>
      <c r="F196" s="354"/>
      <c r="G196" s="354">
        <v>100000</v>
      </c>
      <c r="H196" s="354"/>
    </row>
    <row r="197" spans="1:8" ht="26.25">
      <c r="A197" s="17" t="s">
        <v>590</v>
      </c>
      <c r="B197" s="364">
        <v>3110200000</v>
      </c>
      <c r="C197" s="364"/>
      <c r="D197" s="267"/>
      <c r="E197" s="354">
        <f>E198</f>
        <v>1200000</v>
      </c>
      <c r="F197" s="354"/>
      <c r="G197" s="354">
        <f>G198</f>
        <v>0</v>
      </c>
      <c r="H197" s="354"/>
    </row>
    <row r="198" spans="1:8" ht="42" customHeight="1">
      <c r="A198" s="270" t="s">
        <v>358</v>
      </c>
      <c r="B198" s="364">
        <v>3110220820</v>
      </c>
      <c r="C198" s="364"/>
      <c r="D198" s="267">
        <v>200</v>
      </c>
      <c r="E198" s="384">
        <v>1200000</v>
      </c>
      <c r="F198" s="384"/>
      <c r="G198" s="384"/>
      <c r="H198" s="384"/>
    </row>
    <row r="199" spans="1:8" ht="29.25" customHeight="1">
      <c r="A199" s="270" t="s">
        <v>392</v>
      </c>
      <c r="B199" s="364">
        <v>3120000000</v>
      </c>
      <c r="C199" s="364"/>
      <c r="D199" s="267"/>
      <c r="E199" s="354">
        <f>E200</f>
        <v>875000</v>
      </c>
      <c r="F199" s="354"/>
      <c r="G199" s="354">
        <f>G200</f>
        <v>875000</v>
      </c>
      <c r="H199" s="354"/>
    </row>
    <row r="200" spans="1:8" ht="43.5" customHeight="1">
      <c r="A200" s="270" t="s">
        <v>393</v>
      </c>
      <c r="B200" s="364">
        <v>3120100000</v>
      </c>
      <c r="C200" s="364"/>
      <c r="D200" s="267"/>
      <c r="E200" s="354">
        <f>E201+E202+E203</f>
        <v>875000</v>
      </c>
      <c r="F200" s="354"/>
      <c r="G200" s="354">
        <f>G201+G202+G203</f>
        <v>875000</v>
      </c>
      <c r="H200" s="354"/>
    </row>
    <row r="201" spans="1:8" ht="39.75" customHeight="1">
      <c r="A201" s="270" t="s">
        <v>394</v>
      </c>
      <c r="B201" s="364">
        <v>3120120850</v>
      </c>
      <c r="C201" s="364"/>
      <c r="D201" s="267">
        <v>200</v>
      </c>
      <c r="E201" s="354">
        <v>550000</v>
      </c>
      <c r="F201" s="354"/>
      <c r="G201" s="354">
        <v>550000</v>
      </c>
      <c r="H201" s="354"/>
    </row>
    <row r="202" spans="1:8" ht="41.25" customHeight="1">
      <c r="A202" s="270" t="s">
        <v>395</v>
      </c>
      <c r="B202" s="364">
        <v>3120120860</v>
      </c>
      <c r="C202" s="364"/>
      <c r="D202" s="267">
        <v>200</v>
      </c>
      <c r="E202" s="354">
        <v>250000</v>
      </c>
      <c r="F202" s="354"/>
      <c r="G202" s="354">
        <v>250000</v>
      </c>
      <c r="H202" s="354"/>
    </row>
    <row r="203" spans="1:8" ht="44.25" customHeight="1">
      <c r="A203" s="270" t="s">
        <v>396</v>
      </c>
      <c r="B203" s="364">
        <v>3120120870</v>
      </c>
      <c r="C203" s="364"/>
      <c r="D203" s="267">
        <v>200</v>
      </c>
      <c r="E203" s="354">
        <v>75000</v>
      </c>
      <c r="F203" s="354"/>
      <c r="G203" s="354">
        <v>75000</v>
      </c>
      <c r="H203" s="354"/>
    </row>
    <row r="204" spans="1:8" ht="30.75" customHeight="1">
      <c r="A204" s="280" t="s">
        <v>359</v>
      </c>
      <c r="B204" s="365">
        <v>3200000000</v>
      </c>
      <c r="C204" s="365"/>
      <c r="D204" s="268"/>
      <c r="E204" s="356">
        <f>E205+E208</f>
        <v>50000</v>
      </c>
      <c r="F204" s="356"/>
      <c r="G204" s="356">
        <f>G205+G208</f>
        <v>50000</v>
      </c>
      <c r="H204" s="356"/>
    </row>
    <row r="205" spans="1:8" ht="25.5">
      <c r="A205" s="270" t="s">
        <v>360</v>
      </c>
      <c r="B205" s="364">
        <v>3210000000</v>
      </c>
      <c r="C205" s="364"/>
      <c r="D205" s="267"/>
      <c r="E205" s="354">
        <f>E206</f>
        <v>40000</v>
      </c>
      <c r="F205" s="354"/>
      <c r="G205" s="354">
        <f>G206</f>
        <v>40000</v>
      </c>
      <c r="H205" s="354"/>
    </row>
    <row r="206" spans="1:8" ht="18.75" customHeight="1">
      <c r="A206" s="270" t="s">
        <v>361</v>
      </c>
      <c r="B206" s="364">
        <v>3210100000</v>
      </c>
      <c r="C206" s="364"/>
      <c r="D206" s="267"/>
      <c r="E206" s="354">
        <f>E207</f>
        <v>40000</v>
      </c>
      <c r="F206" s="354"/>
      <c r="G206" s="354">
        <f>G207</f>
        <v>40000</v>
      </c>
      <c r="H206" s="354"/>
    </row>
    <row r="207" spans="1:8" ht="30" customHeight="1">
      <c r="A207" s="270" t="s">
        <v>362</v>
      </c>
      <c r="B207" s="364">
        <v>3210100700</v>
      </c>
      <c r="C207" s="364"/>
      <c r="D207" s="267">
        <v>200</v>
      </c>
      <c r="E207" s="354">
        <v>40000</v>
      </c>
      <c r="F207" s="354"/>
      <c r="G207" s="354">
        <v>40000</v>
      </c>
      <c r="H207" s="354"/>
    </row>
    <row r="208" spans="1:8" ht="25.5">
      <c r="A208" s="270" t="s">
        <v>363</v>
      </c>
      <c r="B208" s="364">
        <v>3220000000</v>
      </c>
      <c r="C208" s="364"/>
      <c r="D208" s="267"/>
      <c r="E208" s="354">
        <f>E209</f>
        <v>10000</v>
      </c>
      <c r="F208" s="354"/>
      <c r="G208" s="354">
        <f>G209</f>
        <v>10000</v>
      </c>
      <c r="H208" s="354"/>
    </row>
    <row r="209" spans="1:8" ht="25.5">
      <c r="A209" s="270" t="s">
        <v>364</v>
      </c>
      <c r="B209" s="364">
        <v>3210100000</v>
      </c>
      <c r="C209" s="364"/>
      <c r="D209" s="267"/>
      <c r="E209" s="354">
        <f>E210</f>
        <v>10000</v>
      </c>
      <c r="F209" s="354"/>
      <c r="G209" s="354">
        <f>G210</f>
        <v>10000</v>
      </c>
      <c r="H209" s="354"/>
    </row>
    <row r="210" spans="1:8" ht="30" customHeight="1">
      <c r="A210" s="270" t="s">
        <v>365</v>
      </c>
      <c r="B210" s="364">
        <v>3210100740</v>
      </c>
      <c r="C210" s="364"/>
      <c r="D210" s="267">
        <v>200</v>
      </c>
      <c r="E210" s="354">
        <v>10000</v>
      </c>
      <c r="F210" s="354"/>
      <c r="G210" s="354">
        <v>10000</v>
      </c>
      <c r="H210" s="354"/>
    </row>
    <row r="211" spans="1:8">
      <c r="A211" s="280" t="s">
        <v>366</v>
      </c>
      <c r="B211" s="365">
        <v>3300000000</v>
      </c>
      <c r="C211" s="365"/>
      <c r="D211" s="268"/>
      <c r="E211" s="356">
        <f>E212+E216+E220</f>
        <v>2118205.2400000002</v>
      </c>
      <c r="F211" s="356"/>
      <c r="G211" s="356">
        <f>G212+G216+G220</f>
        <v>2118205.2400000002</v>
      </c>
      <c r="H211" s="356"/>
    </row>
    <row r="212" spans="1:8" ht="30.75" customHeight="1">
      <c r="A212" s="270" t="s">
        <v>367</v>
      </c>
      <c r="B212" s="364">
        <v>3310000000</v>
      </c>
      <c r="C212" s="364"/>
      <c r="D212" s="267"/>
      <c r="E212" s="354">
        <f>E213</f>
        <v>1000000</v>
      </c>
      <c r="F212" s="354"/>
      <c r="G212" s="354">
        <f>G213</f>
        <v>1000000</v>
      </c>
      <c r="H212" s="354"/>
    </row>
    <row r="213" spans="1:8" ht="30" customHeight="1">
      <c r="A213" s="270" t="s">
        <v>368</v>
      </c>
      <c r="B213" s="364">
        <v>3310100000</v>
      </c>
      <c r="C213" s="364"/>
      <c r="D213" s="267"/>
      <c r="E213" s="354">
        <f>E214+E215</f>
        <v>1000000</v>
      </c>
      <c r="F213" s="354"/>
      <c r="G213" s="354">
        <f>G214+G215</f>
        <v>1000000</v>
      </c>
      <c r="H213" s="354"/>
    </row>
    <row r="214" spans="1:8" ht="43.5" customHeight="1">
      <c r="A214" s="270" t="s">
        <v>369</v>
      </c>
      <c r="B214" s="364">
        <v>3310100810</v>
      </c>
      <c r="C214" s="364"/>
      <c r="D214" s="267">
        <v>200</v>
      </c>
      <c r="E214" s="354">
        <v>900000</v>
      </c>
      <c r="F214" s="354"/>
      <c r="G214" s="354">
        <v>900000</v>
      </c>
      <c r="H214" s="354"/>
    </row>
    <row r="215" spans="1:8" ht="42" customHeight="1">
      <c r="A215" s="270" t="s">
        <v>370</v>
      </c>
      <c r="B215" s="364">
        <v>3310100840</v>
      </c>
      <c r="C215" s="364"/>
      <c r="D215" s="267">
        <v>200</v>
      </c>
      <c r="E215" s="354">
        <v>100000</v>
      </c>
      <c r="F215" s="354"/>
      <c r="G215" s="354">
        <v>100000</v>
      </c>
      <c r="H215" s="354"/>
    </row>
    <row r="216" spans="1:8" ht="29.25" customHeight="1">
      <c r="A216" s="270" t="s">
        <v>371</v>
      </c>
      <c r="B216" s="364">
        <v>3320000000</v>
      </c>
      <c r="C216" s="364"/>
      <c r="D216" s="267"/>
      <c r="E216" s="354">
        <f>E217</f>
        <v>400000</v>
      </c>
      <c r="F216" s="354"/>
      <c r="G216" s="354">
        <f>G217</f>
        <v>400000</v>
      </c>
      <c r="H216" s="354"/>
    </row>
    <row r="217" spans="1:8" ht="53.25" customHeight="1">
      <c r="A217" s="270" t="s">
        <v>372</v>
      </c>
      <c r="B217" s="364">
        <v>3320100000</v>
      </c>
      <c r="C217" s="364"/>
      <c r="D217" s="267"/>
      <c r="E217" s="354">
        <f>E218+E219</f>
        <v>400000</v>
      </c>
      <c r="F217" s="354"/>
      <c r="G217" s="354">
        <f>G218+G219</f>
        <v>400000</v>
      </c>
      <c r="H217" s="354"/>
    </row>
    <row r="218" spans="1:8" ht="43.5" customHeight="1">
      <c r="A218" s="270" t="s">
        <v>373</v>
      </c>
      <c r="B218" s="364">
        <v>3320100820</v>
      </c>
      <c r="C218" s="364"/>
      <c r="D218" s="267">
        <v>200</v>
      </c>
      <c r="E218" s="354">
        <v>50000</v>
      </c>
      <c r="F218" s="354"/>
      <c r="G218" s="354">
        <v>50000</v>
      </c>
      <c r="H218" s="354"/>
    </row>
    <row r="219" spans="1:8" ht="42" customHeight="1">
      <c r="A219" s="270" t="s">
        <v>107</v>
      </c>
      <c r="B219" s="358">
        <v>3320100830</v>
      </c>
      <c r="C219" s="358"/>
      <c r="D219" s="267">
        <v>200</v>
      </c>
      <c r="E219" s="354">
        <v>350000</v>
      </c>
      <c r="F219" s="354"/>
      <c r="G219" s="354">
        <v>350000</v>
      </c>
      <c r="H219" s="354"/>
    </row>
    <row r="220" spans="1:8" ht="29.25" customHeight="1">
      <c r="A220" s="270" t="s">
        <v>397</v>
      </c>
      <c r="B220" s="364">
        <v>3330000000</v>
      </c>
      <c r="C220" s="364"/>
      <c r="D220" s="267"/>
      <c r="E220" s="354">
        <f>E221</f>
        <v>718205.24</v>
      </c>
      <c r="F220" s="354"/>
      <c r="G220" s="354">
        <f>G221</f>
        <v>718205.24</v>
      </c>
      <c r="H220" s="354"/>
    </row>
    <row r="221" spans="1:8" ht="27.75" customHeight="1">
      <c r="A221" s="270" t="s">
        <v>398</v>
      </c>
      <c r="B221" s="364">
        <v>3330100000</v>
      </c>
      <c r="C221" s="364"/>
      <c r="D221" s="267"/>
      <c r="E221" s="354">
        <f>E222+E223+E224</f>
        <v>718205.24</v>
      </c>
      <c r="F221" s="354"/>
      <c r="G221" s="354">
        <f>G222+G223+G224</f>
        <v>718205.24</v>
      </c>
      <c r="H221" s="354"/>
    </row>
    <row r="222" spans="1:8" ht="41.25" customHeight="1">
      <c r="A222" s="270" t="s">
        <v>399</v>
      </c>
      <c r="B222" s="364">
        <v>3330100850</v>
      </c>
      <c r="C222" s="364"/>
      <c r="D222" s="267">
        <v>200</v>
      </c>
      <c r="E222" s="354">
        <v>110000</v>
      </c>
      <c r="F222" s="354"/>
      <c r="G222" s="354">
        <v>110000</v>
      </c>
      <c r="H222" s="354"/>
    </row>
    <row r="223" spans="1:8" ht="38.25" customHeight="1">
      <c r="A223" s="270" t="s">
        <v>433</v>
      </c>
      <c r="B223" s="364">
        <v>3330100850</v>
      </c>
      <c r="C223" s="364"/>
      <c r="D223" s="267">
        <v>600</v>
      </c>
      <c r="E223" s="354">
        <v>70000</v>
      </c>
      <c r="F223" s="354"/>
      <c r="G223" s="354">
        <v>70000</v>
      </c>
      <c r="H223" s="354"/>
    </row>
    <row r="224" spans="1:8" ht="68.25" customHeight="1">
      <c r="A224" s="270" t="s">
        <v>409</v>
      </c>
      <c r="B224" s="364">
        <v>3330180360</v>
      </c>
      <c r="C224" s="364"/>
      <c r="D224" s="267">
        <v>100</v>
      </c>
      <c r="E224" s="354">
        <v>538205.24</v>
      </c>
      <c r="F224" s="354"/>
      <c r="G224" s="354">
        <v>538205.24</v>
      </c>
      <c r="H224" s="354"/>
    </row>
    <row r="225" spans="1:8" ht="25.5" customHeight="1">
      <c r="A225" s="280" t="s">
        <v>534</v>
      </c>
      <c r="B225" s="365">
        <v>4000000000</v>
      </c>
      <c r="C225" s="365"/>
      <c r="D225" s="267"/>
      <c r="E225" s="356">
        <f>E226+E229+E242+E255+E259</f>
        <v>50552682.870000005</v>
      </c>
      <c r="F225" s="356"/>
      <c r="G225" s="356">
        <f>G226+G229+G242+G255+G259</f>
        <v>50559320.109999999</v>
      </c>
      <c r="H225" s="356"/>
    </row>
    <row r="226" spans="1:8" ht="29.25" customHeight="1">
      <c r="A226" s="280" t="s">
        <v>13</v>
      </c>
      <c r="B226" s="365">
        <v>4090000000</v>
      </c>
      <c r="C226" s="365"/>
      <c r="D226" s="267"/>
      <c r="E226" s="356">
        <f>E227+E228</f>
        <v>778163</v>
      </c>
      <c r="F226" s="356"/>
      <c r="G226" s="356">
        <f>G227+G228</f>
        <v>778163</v>
      </c>
      <c r="H226" s="356"/>
    </row>
    <row r="227" spans="1:8" ht="54.75" customHeight="1">
      <c r="A227" s="270" t="s">
        <v>508</v>
      </c>
      <c r="B227" s="364">
        <v>4090000270</v>
      </c>
      <c r="C227" s="364"/>
      <c r="D227" s="267">
        <v>100</v>
      </c>
      <c r="E227" s="354">
        <v>673450</v>
      </c>
      <c r="F227" s="354"/>
      <c r="G227" s="354">
        <v>673450</v>
      </c>
      <c r="H227" s="354"/>
    </row>
    <row r="228" spans="1:8" ht="30.75" customHeight="1">
      <c r="A228" s="270" t="s">
        <v>509</v>
      </c>
      <c r="B228" s="364">
        <v>4090000270</v>
      </c>
      <c r="C228" s="364"/>
      <c r="D228" s="267">
        <v>200</v>
      </c>
      <c r="E228" s="354">
        <v>104713</v>
      </c>
      <c r="F228" s="354"/>
      <c r="G228" s="354">
        <v>104713</v>
      </c>
      <c r="H228" s="354"/>
    </row>
    <row r="229" spans="1:8" ht="29.25" customHeight="1">
      <c r="A229" s="280" t="s">
        <v>510</v>
      </c>
      <c r="B229" s="365">
        <v>4100000000</v>
      </c>
      <c r="C229" s="365"/>
      <c r="D229" s="267"/>
      <c r="E229" s="356">
        <f>E230+E231+E232+E233+E234+E235+E236+E237+E238+E239+E240+E241</f>
        <v>29692669.800000001</v>
      </c>
      <c r="F229" s="356"/>
      <c r="G229" s="356">
        <f>G230+G231+G232+G233+G234+G235+G236+G237+G238+G239+G240+G241</f>
        <v>29692669.800000001</v>
      </c>
      <c r="H229" s="356"/>
    </row>
    <row r="230" spans="1:8" ht="56.25" customHeight="1">
      <c r="A230" s="270" t="s">
        <v>92</v>
      </c>
      <c r="B230" s="364">
        <v>4190000250</v>
      </c>
      <c r="C230" s="364"/>
      <c r="D230" s="267">
        <v>100</v>
      </c>
      <c r="E230" s="354">
        <v>1586404</v>
      </c>
      <c r="F230" s="354"/>
      <c r="G230" s="354">
        <v>1586404</v>
      </c>
      <c r="H230" s="354"/>
    </row>
    <row r="231" spans="1:8" ht="54" customHeight="1">
      <c r="A231" s="270" t="s">
        <v>511</v>
      </c>
      <c r="B231" s="364">
        <v>4190000280</v>
      </c>
      <c r="C231" s="364"/>
      <c r="D231" s="267">
        <v>100</v>
      </c>
      <c r="E231" s="354">
        <v>18303913</v>
      </c>
      <c r="F231" s="354"/>
      <c r="G231" s="354">
        <v>18303913</v>
      </c>
      <c r="H231" s="354"/>
    </row>
    <row r="232" spans="1:8" ht="29.25" customHeight="1">
      <c r="A232" s="270" t="s">
        <v>512</v>
      </c>
      <c r="B232" s="364">
        <v>4190000280</v>
      </c>
      <c r="C232" s="364"/>
      <c r="D232" s="267">
        <v>200</v>
      </c>
      <c r="E232" s="354">
        <v>956615.8</v>
      </c>
      <c r="F232" s="354"/>
      <c r="G232" s="354">
        <v>956615.8</v>
      </c>
      <c r="H232" s="354"/>
    </row>
    <row r="233" spans="1:8" ht="25.5">
      <c r="A233" s="270" t="s">
        <v>513</v>
      </c>
      <c r="B233" s="364">
        <v>4190000280</v>
      </c>
      <c r="C233" s="364"/>
      <c r="D233" s="267">
        <v>800</v>
      </c>
      <c r="E233" s="354">
        <v>5900</v>
      </c>
      <c r="F233" s="354"/>
      <c r="G233" s="354">
        <v>5900</v>
      </c>
      <c r="H233" s="354"/>
    </row>
    <row r="234" spans="1:8" ht="60" customHeight="1">
      <c r="A234" s="270" t="s">
        <v>514</v>
      </c>
      <c r="B234" s="364">
        <v>4190000260</v>
      </c>
      <c r="C234" s="364"/>
      <c r="D234" s="267">
        <v>100</v>
      </c>
      <c r="E234" s="354">
        <v>2185243</v>
      </c>
      <c r="F234" s="354"/>
      <c r="G234" s="354">
        <v>2185243</v>
      </c>
      <c r="H234" s="354"/>
    </row>
    <row r="235" spans="1:8" ht="38.25">
      <c r="A235" s="270" t="s">
        <v>515</v>
      </c>
      <c r="B235" s="364">
        <v>4190000260</v>
      </c>
      <c r="C235" s="364"/>
      <c r="D235" s="267">
        <v>200</v>
      </c>
      <c r="E235" s="354">
        <v>165936</v>
      </c>
      <c r="F235" s="354"/>
      <c r="G235" s="354">
        <v>165936</v>
      </c>
      <c r="H235" s="354"/>
    </row>
    <row r="236" spans="1:8" ht="25.5">
      <c r="A236" s="270" t="s">
        <v>516</v>
      </c>
      <c r="B236" s="364">
        <v>4190000260</v>
      </c>
      <c r="C236" s="364"/>
      <c r="D236" s="267">
        <v>800</v>
      </c>
      <c r="E236" s="354">
        <v>3000</v>
      </c>
      <c r="F236" s="354"/>
      <c r="G236" s="354">
        <v>3000</v>
      </c>
      <c r="H236" s="354"/>
    </row>
    <row r="237" spans="1:8" ht="55.5" customHeight="1">
      <c r="A237" s="270" t="s">
        <v>517</v>
      </c>
      <c r="B237" s="364">
        <v>4190000290</v>
      </c>
      <c r="C237" s="364"/>
      <c r="D237" s="267">
        <v>100</v>
      </c>
      <c r="E237" s="354">
        <v>4483495</v>
      </c>
      <c r="F237" s="354"/>
      <c r="G237" s="354">
        <v>4483495</v>
      </c>
      <c r="H237" s="354"/>
    </row>
    <row r="238" spans="1:8" ht="42.75" customHeight="1">
      <c r="A238" s="270" t="s">
        <v>518</v>
      </c>
      <c r="B238" s="364">
        <v>4190000290</v>
      </c>
      <c r="C238" s="364"/>
      <c r="D238" s="267">
        <v>200</v>
      </c>
      <c r="E238" s="354">
        <v>221813</v>
      </c>
      <c r="F238" s="354"/>
      <c r="G238" s="354">
        <v>221813</v>
      </c>
      <c r="H238" s="354"/>
    </row>
    <row r="239" spans="1:8" ht="30" customHeight="1">
      <c r="A239" s="270" t="s">
        <v>519</v>
      </c>
      <c r="B239" s="364">
        <v>4190000290</v>
      </c>
      <c r="C239" s="364"/>
      <c r="D239" s="267">
        <v>800</v>
      </c>
      <c r="E239" s="354">
        <v>2000</v>
      </c>
      <c r="F239" s="354"/>
      <c r="G239" s="354">
        <v>2000</v>
      </c>
      <c r="H239" s="354"/>
    </row>
    <row r="240" spans="1:8" ht="54.75" customHeight="1">
      <c r="A240" s="270" t="s">
        <v>520</v>
      </c>
      <c r="B240" s="364">
        <v>4190000370</v>
      </c>
      <c r="C240" s="364"/>
      <c r="D240" s="267">
        <v>100</v>
      </c>
      <c r="E240" s="354">
        <v>1668350</v>
      </c>
      <c r="F240" s="354"/>
      <c r="G240" s="354">
        <v>1668350</v>
      </c>
      <c r="H240" s="354"/>
    </row>
    <row r="241" spans="1:8" ht="40.5" customHeight="1">
      <c r="A241" s="270" t="s">
        <v>521</v>
      </c>
      <c r="B241" s="364">
        <v>4190000370</v>
      </c>
      <c r="C241" s="364"/>
      <c r="D241" s="267">
        <v>200</v>
      </c>
      <c r="E241" s="354">
        <v>110000</v>
      </c>
      <c r="F241" s="354"/>
      <c r="G241" s="354">
        <v>110000</v>
      </c>
      <c r="H241" s="354"/>
    </row>
    <row r="242" spans="1:8" ht="15" customHeight="1">
      <c r="A242" s="280" t="s">
        <v>535</v>
      </c>
      <c r="B242" s="365">
        <v>4290000000</v>
      </c>
      <c r="C242" s="365"/>
      <c r="D242" s="267"/>
      <c r="E242" s="356">
        <f>E243+E244+E245+E246+E247+E248+E249+E250+E251+E252+E253+E254</f>
        <v>20021987.77</v>
      </c>
      <c r="F242" s="356"/>
      <c r="G242" s="356">
        <f>G243+G244+G245+G246+G247+G248+G249+G250+G251+G252+G253+G254</f>
        <v>20028672.75</v>
      </c>
      <c r="H242" s="356"/>
    </row>
    <row r="243" spans="1:8" ht="30" customHeight="1">
      <c r="A243" s="270" t="s">
        <v>536</v>
      </c>
      <c r="B243" s="364">
        <v>4290020090</v>
      </c>
      <c r="C243" s="364"/>
      <c r="D243" s="267">
        <v>800</v>
      </c>
      <c r="E243" s="354">
        <v>4501914.2699999996</v>
      </c>
      <c r="F243" s="354"/>
      <c r="G243" s="354">
        <v>6159615.29</v>
      </c>
      <c r="H243" s="354"/>
    </row>
    <row r="244" spans="1:8" ht="28.5" customHeight="1">
      <c r="A244" s="270" t="s">
        <v>522</v>
      </c>
      <c r="B244" s="364">
        <v>4290020120</v>
      </c>
      <c r="C244" s="364"/>
      <c r="D244" s="267">
        <v>800</v>
      </c>
      <c r="E244" s="354">
        <v>50000</v>
      </c>
      <c r="F244" s="354"/>
      <c r="G244" s="354"/>
      <c r="H244" s="354"/>
    </row>
    <row r="245" spans="1:8" ht="44.25" customHeight="1">
      <c r="A245" s="270" t="s">
        <v>523</v>
      </c>
      <c r="B245" s="364">
        <v>4290020140</v>
      </c>
      <c r="C245" s="364"/>
      <c r="D245" s="267">
        <v>200</v>
      </c>
      <c r="E245" s="354">
        <v>290500</v>
      </c>
      <c r="F245" s="354"/>
      <c r="G245" s="354"/>
      <c r="H245" s="354"/>
    </row>
    <row r="246" spans="1:8" ht="43.5" customHeight="1">
      <c r="A246" s="270" t="s">
        <v>596</v>
      </c>
      <c r="B246" s="364">
        <v>4290020150</v>
      </c>
      <c r="C246" s="364"/>
      <c r="D246" s="267">
        <v>200</v>
      </c>
      <c r="E246" s="354">
        <v>1286000</v>
      </c>
      <c r="F246" s="354"/>
      <c r="G246" s="354"/>
      <c r="H246" s="354"/>
    </row>
    <row r="247" spans="1:8" ht="69.75" customHeight="1">
      <c r="A247" s="270" t="s">
        <v>524</v>
      </c>
      <c r="B247" s="364">
        <v>4290000300</v>
      </c>
      <c r="C247" s="364"/>
      <c r="D247" s="267">
        <v>100</v>
      </c>
      <c r="E247" s="354">
        <v>3555679</v>
      </c>
      <c r="F247" s="354"/>
      <c r="G247" s="354">
        <v>3555679</v>
      </c>
      <c r="H247" s="354"/>
    </row>
    <row r="248" spans="1:8" ht="45" customHeight="1">
      <c r="A248" s="270" t="s">
        <v>525</v>
      </c>
      <c r="B248" s="364">
        <v>4290000300</v>
      </c>
      <c r="C248" s="364"/>
      <c r="D248" s="267">
        <v>200</v>
      </c>
      <c r="E248" s="384">
        <v>1176116</v>
      </c>
      <c r="F248" s="384"/>
      <c r="G248" s="384">
        <v>1176116</v>
      </c>
      <c r="H248" s="384"/>
    </row>
    <row r="249" spans="1:8" ht="40.5" customHeight="1">
      <c r="A249" s="270" t="s">
        <v>526</v>
      </c>
      <c r="B249" s="364">
        <v>4290000300</v>
      </c>
      <c r="C249" s="364"/>
      <c r="D249" s="267">
        <v>800</v>
      </c>
      <c r="E249" s="354">
        <v>8046</v>
      </c>
      <c r="F249" s="354"/>
      <c r="G249" s="354">
        <v>8046</v>
      </c>
      <c r="H249" s="354"/>
    </row>
    <row r="250" spans="1:8" ht="57" customHeight="1">
      <c r="A250" s="270" t="s">
        <v>295</v>
      </c>
      <c r="B250" s="364">
        <v>4290002181</v>
      </c>
      <c r="C250" s="364"/>
      <c r="D250" s="267">
        <v>100</v>
      </c>
      <c r="E250" s="354">
        <v>298147</v>
      </c>
      <c r="F250" s="354"/>
      <c r="G250" s="354">
        <v>298147</v>
      </c>
      <c r="H250" s="354"/>
    </row>
    <row r="251" spans="1:8" ht="55.5" customHeight="1">
      <c r="A251" s="270" t="s">
        <v>296</v>
      </c>
      <c r="B251" s="364">
        <v>4290002182</v>
      </c>
      <c r="C251" s="364"/>
      <c r="D251" s="267">
        <v>100</v>
      </c>
      <c r="E251" s="354">
        <v>424402</v>
      </c>
      <c r="F251" s="354"/>
      <c r="G251" s="354">
        <v>424402</v>
      </c>
      <c r="H251" s="354"/>
    </row>
    <row r="252" spans="1:8" ht="31.5" customHeight="1">
      <c r="A252" s="275" t="s">
        <v>115</v>
      </c>
      <c r="B252" s="358">
        <v>4290020180</v>
      </c>
      <c r="C252" s="358"/>
      <c r="D252" s="266">
        <v>200</v>
      </c>
      <c r="E252" s="335">
        <v>400000</v>
      </c>
      <c r="F252" s="335"/>
      <c r="G252" s="335"/>
      <c r="H252" s="335"/>
    </row>
    <row r="253" spans="1:8" ht="41.25" customHeight="1">
      <c r="A253" s="275" t="s">
        <v>537</v>
      </c>
      <c r="B253" s="358">
        <v>4290090080</v>
      </c>
      <c r="C253" s="358"/>
      <c r="D253" s="266">
        <v>800</v>
      </c>
      <c r="E253" s="335">
        <v>6238863.5</v>
      </c>
      <c r="F253" s="335"/>
      <c r="G253" s="335">
        <v>6614347.46</v>
      </c>
      <c r="H253" s="335"/>
    </row>
    <row r="254" spans="1:8" ht="28.5" customHeight="1">
      <c r="A254" s="270" t="s">
        <v>93</v>
      </c>
      <c r="B254" s="364">
        <v>4290007010</v>
      </c>
      <c r="C254" s="364"/>
      <c r="D254" s="267">
        <v>300</v>
      </c>
      <c r="E254" s="354">
        <v>1792320</v>
      </c>
      <c r="F254" s="354"/>
      <c r="G254" s="354">
        <v>1792320</v>
      </c>
      <c r="H254" s="354"/>
    </row>
    <row r="255" spans="1:8" ht="29.25" customHeight="1">
      <c r="A255" s="280" t="s">
        <v>15</v>
      </c>
      <c r="B255" s="365">
        <v>4300000000</v>
      </c>
      <c r="C255" s="365"/>
      <c r="D255" s="267"/>
      <c r="E255" s="356">
        <f>E256</f>
        <v>59446.700000000004</v>
      </c>
      <c r="F255" s="356"/>
      <c r="G255" s="356">
        <f>G256</f>
        <v>59446.700000000004</v>
      </c>
      <c r="H255" s="356"/>
    </row>
    <row r="256" spans="1:8">
      <c r="A256" s="270" t="s">
        <v>14</v>
      </c>
      <c r="B256" s="364">
        <v>4390000000</v>
      </c>
      <c r="C256" s="364"/>
      <c r="D256" s="267"/>
      <c r="E256" s="354">
        <f>E257+E258</f>
        <v>59446.700000000004</v>
      </c>
      <c r="F256" s="354"/>
      <c r="G256" s="354">
        <f>G257+G258</f>
        <v>59446.700000000004</v>
      </c>
      <c r="H256" s="354"/>
    </row>
    <row r="257" spans="1:8" ht="40.5" customHeight="1">
      <c r="A257" s="270" t="s">
        <v>108</v>
      </c>
      <c r="B257" s="364">
        <v>4390080350</v>
      </c>
      <c r="C257" s="364"/>
      <c r="D257" s="267">
        <v>200</v>
      </c>
      <c r="E257" s="354">
        <v>6268.8</v>
      </c>
      <c r="F257" s="354"/>
      <c r="G257" s="354">
        <v>6268.8</v>
      </c>
      <c r="H257" s="354"/>
    </row>
    <row r="258" spans="1:8" ht="55.5" customHeight="1">
      <c r="A258" s="270" t="s">
        <v>440</v>
      </c>
      <c r="B258" s="364">
        <v>4390080370</v>
      </c>
      <c r="C258" s="364"/>
      <c r="D258" s="267">
        <v>200</v>
      </c>
      <c r="E258" s="354">
        <v>53177.9</v>
      </c>
      <c r="F258" s="354"/>
      <c r="G258" s="354">
        <v>53177.9</v>
      </c>
      <c r="H258" s="354"/>
    </row>
    <row r="259" spans="1:8" ht="44.25" customHeight="1">
      <c r="A259" s="277" t="s">
        <v>449</v>
      </c>
      <c r="B259" s="365">
        <v>4400000000</v>
      </c>
      <c r="C259" s="365"/>
      <c r="D259" s="267"/>
      <c r="E259" s="356">
        <f>E260</f>
        <v>415.6</v>
      </c>
      <c r="F259" s="356"/>
      <c r="G259" s="356">
        <f>G260</f>
        <v>367.86</v>
      </c>
      <c r="H259" s="356"/>
    </row>
    <row r="260" spans="1:8">
      <c r="A260" s="270" t="s">
        <v>14</v>
      </c>
      <c r="B260" s="364">
        <v>4490000000</v>
      </c>
      <c r="C260" s="364"/>
      <c r="D260" s="267"/>
      <c r="E260" s="354">
        <f>E261</f>
        <v>415.6</v>
      </c>
      <c r="F260" s="354"/>
      <c r="G260" s="354">
        <f>G261</f>
        <v>367.86</v>
      </c>
      <c r="H260" s="354"/>
    </row>
    <row r="261" spans="1:8" ht="54.75" customHeight="1">
      <c r="A261" s="270" t="s">
        <v>580</v>
      </c>
      <c r="B261" s="364">
        <v>4490051200</v>
      </c>
      <c r="C261" s="364"/>
      <c r="D261" s="267">
        <v>200</v>
      </c>
      <c r="E261" s="384">
        <v>415.6</v>
      </c>
      <c r="F261" s="384"/>
      <c r="G261" s="384">
        <v>367.86</v>
      </c>
      <c r="H261" s="384"/>
    </row>
    <row r="262" spans="1:8" ht="15" customHeight="1">
      <c r="A262" s="280" t="s">
        <v>16</v>
      </c>
      <c r="B262" s="364"/>
      <c r="C262" s="364"/>
      <c r="D262" s="267"/>
      <c r="E262" s="356">
        <f>E20+E87+E109+E117+E123+E132+E139+E152+E179+E192+E204+E211+E225</f>
        <v>252638872.45000002</v>
      </c>
      <c r="F262" s="356"/>
      <c r="G262" s="356">
        <f>G20+G87+G109+G117+G123+G132+G139+G152+G179+G192+G204+G211+G225</f>
        <v>296377178.31999999</v>
      </c>
      <c r="H262" s="356"/>
    </row>
  </sheetData>
  <mergeCells count="756">
    <mergeCell ref="A10:H10"/>
    <mergeCell ref="A11:B11"/>
    <mergeCell ref="D11:E11"/>
    <mergeCell ref="F11:G11"/>
    <mergeCell ref="A12:H12"/>
    <mergeCell ref="A13:H13"/>
    <mergeCell ref="A6:H6"/>
    <mergeCell ref="A7:H7"/>
    <mergeCell ref="A8:B8"/>
    <mergeCell ref="C8:H8"/>
    <mergeCell ref="A9:B9"/>
    <mergeCell ref="C9:H9"/>
    <mergeCell ref="A14:H14"/>
    <mergeCell ref="A15:H15"/>
    <mergeCell ref="A16:H16"/>
    <mergeCell ref="A17:H17"/>
    <mergeCell ref="A18:A19"/>
    <mergeCell ref="B18:C19"/>
    <mergeCell ref="D18:D19"/>
    <mergeCell ref="E18:H18"/>
    <mergeCell ref="E19:F19"/>
    <mergeCell ref="B22:C22"/>
    <mergeCell ref="E22:F22"/>
    <mergeCell ref="G22:H22"/>
    <mergeCell ref="B23:C23"/>
    <mergeCell ref="E23:F23"/>
    <mergeCell ref="G23:H23"/>
    <mergeCell ref="G19:H19"/>
    <mergeCell ref="B20:C20"/>
    <mergeCell ref="E20:F20"/>
    <mergeCell ref="G20:H20"/>
    <mergeCell ref="B21:C21"/>
    <mergeCell ref="E21:F21"/>
    <mergeCell ref="G21:H21"/>
    <mergeCell ref="B26:C26"/>
    <mergeCell ref="E26:F26"/>
    <mergeCell ref="G26:H26"/>
    <mergeCell ref="B27:C27"/>
    <mergeCell ref="E27:F27"/>
    <mergeCell ref="G27:H27"/>
    <mergeCell ref="B24:C24"/>
    <mergeCell ref="E24:F24"/>
    <mergeCell ref="G24:H24"/>
    <mergeCell ref="B25:C25"/>
    <mergeCell ref="E25:F25"/>
    <mergeCell ref="G25:H25"/>
    <mergeCell ref="B30:C30"/>
    <mergeCell ref="E30:F30"/>
    <mergeCell ref="G30:H30"/>
    <mergeCell ref="B31:C31"/>
    <mergeCell ref="E31:F31"/>
    <mergeCell ref="G31:H31"/>
    <mergeCell ref="B28:C28"/>
    <mergeCell ref="E28:F28"/>
    <mergeCell ref="G28:H28"/>
    <mergeCell ref="B29:C29"/>
    <mergeCell ref="E29:F29"/>
    <mergeCell ref="G29:H29"/>
    <mergeCell ref="B35:C35"/>
    <mergeCell ref="E35:F35"/>
    <mergeCell ref="G35:H35"/>
    <mergeCell ref="B36:C36"/>
    <mergeCell ref="E36:F36"/>
    <mergeCell ref="G36:H36"/>
    <mergeCell ref="A32:A33"/>
    <mergeCell ref="B32:C33"/>
    <mergeCell ref="D32:D33"/>
    <mergeCell ref="E32:F33"/>
    <mergeCell ref="G32:H33"/>
    <mergeCell ref="B34:C34"/>
    <mergeCell ref="E34:F34"/>
    <mergeCell ref="G34:H34"/>
    <mergeCell ref="B39:C39"/>
    <mergeCell ref="E39:F39"/>
    <mergeCell ref="G39:H39"/>
    <mergeCell ref="B40:C40"/>
    <mergeCell ref="E40:F40"/>
    <mergeCell ref="G40:H40"/>
    <mergeCell ref="B37:C37"/>
    <mergeCell ref="E37:F37"/>
    <mergeCell ref="G37:H37"/>
    <mergeCell ref="B38:C38"/>
    <mergeCell ref="E38:F38"/>
    <mergeCell ref="G38:H38"/>
    <mergeCell ref="B43:C43"/>
    <mergeCell ref="E43:F43"/>
    <mergeCell ref="G43:H43"/>
    <mergeCell ref="B44:C44"/>
    <mergeCell ref="E44:F44"/>
    <mergeCell ref="G44:H44"/>
    <mergeCell ref="B41:C41"/>
    <mergeCell ref="E41:F41"/>
    <mergeCell ref="G41:H41"/>
    <mergeCell ref="B42:C42"/>
    <mergeCell ref="E42:F42"/>
    <mergeCell ref="G42:H42"/>
    <mergeCell ref="B47:C47"/>
    <mergeCell ref="E47:F47"/>
    <mergeCell ref="G47:H47"/>
    <mergeCell ref="B48:C48"/>
    <mergeCell ref="E48:F48"/>
    <mergeCell ref="G48:H48"/>
    <mergeCell ref="B45:C45"/>
    <mergeCell ref="E45:F45"/>
    <mergeCell ref="G45:H45"/>
    <mergeCell ref="B46:C46"/>
    <mergeCell ref="E46:F46"/>
    <mergeCell ref="G46:H46"/>
    <mergeCell ref="B51:C51"/>
    <mergeCell ref="E51:F51"/>
    <mergeCell ref="G51:H51"/>
    <mergeCell ref="B52:C52"/>
    <mergeCell ref="E52:F52"/>
    <mergeCell ref="G52:H52"/>
    <mergeCell ref="B49:C49"/>
    <mergeCell ref="E49:F49"/>
    <mergeCell ref="G49:H49"/>
    <mergeCell ref="B50:C50"/>
    <mergeCell ref="E50:F50"/>
    <mergeCell ref="G50:H50"/>
    <mergeCell ref="B55:C55"/>
    <mergeCell ref="E55:F55"/>
    <mergeCell ref="G55:H55"/>
    <mergeCell ref="B56:C56"/>
    <mergeCell ref="E56:F56"/>
    <mergeCell ref="G56:H56"/>
    <mergeCell ref="B53:C53"/>
    <mergeCell ref="E53:F53"/>
    <mergeCell ref="G53:H53"/>
    <mergeCell ref="B54:C54"/>
    <mergeCell ref="E54:F54"/>
    <mergeCell ref="G54:H54"/>
    <mergeCell ref="B59:C59"/>
    <mergeCell ref="E59:F59"/>
    <mergeCell ref="G59:H59"/>
    <mergeCell ref="B60:C60"/>
    <mergeCell ref="E60:F60"/>
    <mergeCell ref="G60:H60"/>
    <mergeCell ref="B57:C57"/>
    <mergeCell ref="E57:F57"/>
    <mergeCell ref="G57:H57"/>
    <mergeCell ref="B58:C58"/>
    <mergeCell ref="E58:F58"/>
    <mergeCell ref="G58:H58"/>
    <mergeCell ref="B61:C61"/>
    <mergeCell ref="E61:F61"/>
    <mergeCell ref="G61:H61"/>
    <mergeCell ref="B65:C65"/>
    <mergeCell ref="E65:F65"/>
    <mergeCell ref="G65:H65"/>
    <mergeCell ref="B62:C62"/>
    <mergeCell ref="B63:C63"/>
    <mergeCell ref="B64:C64"/>
    <mergeCell ref="E62:F62"/>
    <mergeCell ref="E63:F63"/>
    <mergeCell ref="E64:F64"/>
    <mergeCell ref="G62:H62"/>
    <mergeCell ref="G63:H63"/>
    <mergeCell ref="G64:H64"/>
    <mergeCell ref="B68:C68"/>
    <mergeCell ref="E68:F68"/>
    <mergeCell ref="G68:H68"/>
    <mergeCell ref="B69:C69"/>
    <mergeCell ref="E69:F69"/>
    <mergeCell ref="G69:H69"/>
    <mergeCell ref="B66:C66"/>
    <mergeCell ref="E66:F66"/>
    <mergeCell ref="G66:H66"/>
    <mergeCell ref="B67:C67"/>
    <mergeCell ref="E67:F67"/>
    <mergeCell ref="G67:H67"/>
    <mergeCell ref="B72:C72"/>
    <mergeCell ref="E72:F72"/>
    <mergeCell ref="G72:H72"/>
    <mergeCell ref="B73:C73"/>
    <mergeCell ref="E73:F73"/>
    <mergeCell ref="G73:H73"/>
    <mergeCell ref="B70:C70"/>
    <mergeCell ref="E70:F70"/>
    <mergeCell ref="G70:H70"/>
    <mergeCell ref="B71:C71"/>
    <mergeCell ref="E71:F71"/>
    <mergeCell ref="G71:H71"/>
    <mergeCell ref="B76:C76"/>
    <mergeCell ref="E76:F76"/>
    <mergeCell ref="G76:H76"/>
    <mergeCell ref="B77:C77"/>
    <mergeCell ref="E77:F77"/>
    <mergeCell ref="G77:H77"/>
    <mergeCell ref="B74:C74"/>
    <mergeCell ref="E74:F74"/>
    <mergeCell ref="G74:H74"/>
    <mergeCell ref="B75:C75"/>
    <mergeCell ref="E75:F75"/>
    <mergeCell ref="G75:H75"/>
    <mergeCell ref="B80:C80"/>
    <mergeCell ref="E80:F80"/>
    <mergeCell ref="G80:H80"/>
    <mergeCell ref="B81:C81"/>
    <mergeCell ref="E81:F81"/>
    <mergeCell ref="G81:H81"/>
    <mergeCell ref="B78:C78"/>
    <mergeCell ref="E78:F78"/>
    <mergeCell ref="G78:H78"/>
    <mergeCell ref="B79:C79"/>
    <mergeCell ref="E79:F79"/>
    <mergeCell ref="G79:H79"/>
    <mergeCell ref="B84:C84"/>
    <mergeCell ref="E84:F84"/>
    <mergeCell ref="G84:H84"/>
    <mergeCell ref="B85:C85"/>
    <mergeCell ref="E85:F85"/>
    <mergeCell ref="G85:H85"/>
    <mergeCell ref="B82:C82"/>
    <mergeCell ref="E82:F82"/>
    <mergeCell ref="G82:H82"/>
    <mergeCell ref="B83:C83"/>
    <mergeCell ref="E83:F83"/>
    <mergeCell ref="G83:H83"/>
    <mergeCell ref="B88:C88"/>
    <mergeCell ref="E88:F88"/>
    <mergeCell ref="G88:H88"/>
    <mergeCell ref="B89:C89"/>
    <mergeCell ref="E89:F89"/>
    <mergeCell ref="G89:H89"/>
    <mergeCell ref="B86:C86"/>
    <mergeCell ref="E86:F86"/>
    <mergeCell ref="G86:H86"/>
    <mergeCell ref="B87:C87"/>
    <mergeCell ref="E87:F87"/>
    <mergeCell ref="G87:H87"/>
    <mergeCell ref="B92:C92"/>
    <mergeCell ref="E92:F92"/>
    <mergeCell ref="G92:H92"/>
    <mergeCell ref="B93:C93"/>
    <mergeCell ref="E93:F93"/>
    <mergeCell ref="G93:H93"/>
    <mergeCell ref="B90:C90"/>
    <mergeCell ref="E90:F90"/>
    <mergeCell ref="G90:H90"/>
    <mergeCell ref="B91:C91"/>
    <mergeCell ref="E91:F91"/>
    <mergeCell ref="G91:H91"/>
    <mergeCell ref="B96:C96"/>
    <mergeCell ref="E96:F96"/>
    <mergeCell ref="G96:H96"/>
    <mergeCell ref="B97:C97"/>
    <mergeCell ref="E97:F97"/>
    <mergeCell ref="G97:H97"/>
    <mergeCell ref="B94:C94"/>
    <mergeCell ref="E94:F94"/>
    <mergeCell ref="G94:H94"/>
    <mergeCell ref="B95:C95"/>
    <mergeCell ref="E95:F95"/>
    <mergeCell ref="G95:H95"/>
    <mergeCell ref="B100:C100"/>
    <mergeCell ref="E100:F100"/>
    <mergeCell ref="G100:H100"/>
    <mergeCell ref="B101:C101"/>
    <mergeCell ref="E101:F101"/>
    <mergeCell ref="G101:H101"/>
    <mergeCell ref="B98:C98"/>
    <mergeCell ref="E98:F98"/>
    <mergeCell ref="G98:H98"/>
    <mergeCell ref="B99:C99"/>
    <mergeCell ref="E99:F99"/>
    <mergeCell ref="G99:H99"/>
    <mergeCell ref="B104:C104"/>
    <mergeCell ref="E104:F104"/>
    <mergeCell ref="G104:H104"/>
    <mergeCell ref="B105:C105"/>
    <mergeCell ref="E105:F105"/>
    <mergeCell ref="G105:H105"/>
    <mergeCell ref="B102:C102"/>
    <mergeCell ref="E102:F102"/>
    <mergeCell ref="G102:H102"/>
    <mergeCell ref="B103:C103"/>
    <mergeCell ref="E103:F103"/>
    <mergeCell ref="G103:H103"/>
    <mergeCell ref="B108:C108"/>
    <mergeCell ref="E108:F108"/>
    <mergeCell ref="G108:H108"/>
    <mergeCell ref="B109:C109"/>
    <mergeCell ref="E109:F109"/>
    <mergeCell ref="G109:H109"/>
    <mergeCell ref="B106:C106"/>
    <mergeCell ref="E106:F106"/>
    <mergeCell ref="G106:H106"/>
    <mergeCell ref="B107:C107"/>
    <mergeCell ref="E107:F107"/>
    <mergeCell ref="G107:H107"/>
    <mergeCell ref="B112:C112"/>
    <mergeCell ref="E112:F112"/>
    <mergeCell ref="G112:H112"/>
    <mergeCell ref="B113:C113"/>
    <mergeCell ref="E113:F113"/>
    <mergeCell ref="G113:H113"/>
    <mergeCell ref="B110:C110"/>
    <mergeCell ref="E110:F110"/>
    <mergeCell ref="G110:H110"/>
    <mergeCell ref="B111:C111"/>
    <mergeCell ref="E111:F111"/>
    <mergeCell ref="G111:H111"/>
    <mergeCell ref="B116:C116"/>
    <mergeCell ref="E116:F116"/>
    <mergeCell ref="G116:H116"/>
    <mergeCell ref="B117:C117"/>
    <mergeCell ref="E117:F117"/>
    <mergeCell ref="G117:H117"/>
    <mergeCell ref="B114:C114"/>
    <mergeCell ref="E114:F114"/>
    <mergeCell ref="G114:H114"/>
    <mergeCell ref="B115:C115"/>
    <mergeCell ref="E115:F115"/>
    <mergeCell ref="G115:H115"/>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8:C128"/>
    <mergeCell ref="E128:F128"/>
    <mergeCell ref="G128:H128"/>
    <mergeCell ref="B129:C129"/>
    <mergeCell ref="E129:F129"/>
    <mergeCell ref="G129:H129"/>
    <mergeCell ref="B126:C126"/>
    <mergeCell ref="E126:F126"/>
    <mergeCell ref="G126:H126"/>
    <mergeCell ref="B127:C127"/>
    <mergeCell ref="E127:F127"/>
    <mergeCell ref="G127:H127"/>
    <mergeCell ref="B132:C132"/>
    <mergeCell ref="E132:F132"/>
    <mergeCell ref="G132:H132"/>
    <mergeCell ref="B133:C133"/>
    <mergeCell ref="E133:F133"/>
    <mergeCell ref="G133:H133"/>
    <mergeCell ref="B130:C130"/>
    <mergeCell ref="E130:F130"/>
    <mergeCell ref="G130:H130"/>
    <mergeCell ref="B131:C131"/>
    <mergeCell ref="E131:F131"/>
    <mergeCell ref="G131:H131"/>
    <mergeCell ref="B136:C136"/>
    <mergeCell ref="E136:F136"/>
    <mergeCell ref="G136:H136"/>
    <mergeCell ref="B137:C137"/>
    <mergeCell ref="E137:F137"/>
    <mergeCell ref="G137:H137"/>
    <mergeCell ref="B134:C134"/>
    <mergeCell ref="E134:F134"/>
    <mergeCell ref="G134:H134"/>
    <mergeCell ref="B135:C135"/>
    <mergeCell ref="E135:F135"/>
    <mergeCell ref="G135:H135"/>
    <mergeCell ref="B140:C140"/>
    <mergeCell ref="E140:F140"/>
    <mergeCell ref="G140:H140"/>
    <mergeCell ref="B141:C141"/>
    <mergeCell ref="E141:F141"/>
    <mergeCell ref="G141:H141"/>
    <mergeCell ref="B138:C138"/>
    <mergeCell ref="E138:F138"/>
    <mergeCell ref="G138:H138"/>
    <mergeCell ref="B139:C139"/>
    <mergeCell ref="E139:F139"/>
    <mergeCell ref="G139:H139"/>
    <mergeCell ref="B144:C144"/>
    <mergeCell ref="E144:F144"/>
    <mergeCell ref="G144:H144"/>
    <mergeCell ref="B145:C145"/>
    <mergeCell ref="E145:F145"/>
    <mergeCell ref="G145:H145"/>
    <mergeCell ref="B142:C142"/>
    <mergeCell ref="E142:F142"/>
    <mergeCell ref="G142:H142"/>
    <mergeCell ref="B143:C143"/>
    <mergeCell ref="E143:F143"/>
    <mergeCell ref="G143:H143"/>
    <mergeCell ref="B148:C148"/>
    <mergeCell ref="E148:F148"/>
    <mergeCell ref="G148:H148"/>
    <mergeCell ref="B149:C149"/>
    <mergeCell ref="E149:F149"/>
    <mergeCell ref="G149:H149"/>
    <mergeCell ref="B146:C146"/>
    <mergeCell ref="E146:F146"/>
    <mergeCell ref="G146:H146"/>
    <mergeCell ref="B147:C147"/>
    <mergeCell ref="E147:F147"/>
    <mergeCell ref="G147:H147"/>
    <mergeCell ref="B152:C152"/>
    <mergeCell ref="E152:F152"/>
    <mergeCell ref="G152:H152"/>
    <mergeCell ref="B153:C153"/>
    <mergeCell ref="E153:F153"/>
    <mergeCell ref="G153:H153"/>
    <mergeCell ref="B150:C150"/>
    <mergeCell ref="E150:F150"/>
    <mergeCell ref="G150:H150"/>
    <mergeCell ref="B151:C151"/>
    <mergeCell ref="E151:F151"/>
    <mergeCell ref="G151:H151"/>
    <mergeCell ref="B156:C156"/>
    <mergeCell ref="E156:F156"/>
    <mergeCell ref="G156:H156"/>
    <mergeCell ref="B157:C157"/>
    <mergeCell ref="E157:F157"/>
    <mergeCell ref="G157:H157"/>
    <mergeCell ref="B154:C154"/>
    <mergeCell ref="E154:F154"/>
    <mergeCell ref="G154:H154"/>
    <mergeCell ref="B155:C155"/>
    <mergeCell ref="E155:F155"/>
    <mergeCell ref="G155:H155"/>
    <mergeCell ref="B160:C160"/>
    <mergeCell ref="E160:F160"/>
    <mergeCell ref="G160:H160"/>
    <mergeCell ref="B161:C161"/>
    <mergeCell ref="E161:F161"/>
    <mergeCell ref="G161:H161"/>
    <mergeCell ref="B158:C158"/>
    <mergeCell ref="E158:F158"/>
    <mergeCell ref="G158:H158"/>
    <mergeCell ref="B159:C159"/>
    <mergeCell ref="E159:F159"/>
    <mergeCell ref="G159:H159"/>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72:C172"/>
    <mergeCell ref="E172:F172"/>
    <mergeCell ref="G172:H172"/>
    <mergeCell ref="B173:C173"/>
    <mergeCell ref="E173:F173"/>
    <mergeCell ref="G173:H173"/>
    <mergeCell ref="B170:C170"/>
    <mergeCell ref="E170:F170"/>
    <mergeCell ref="G170:H170"/>
    <mergeCell ref="B171:C171"/>
    <mergeCell ref="E171:F171"/>
    <mergeCell ref="G171:H171"/>
    <mergeCell ref="B176:C176"/>
    <mergeCell ref="E176:F176"/>
    <mergeCell ref="G176:H176"/>
    <mergeCell ref="B177:C177"/>
    <mergeCell ref="E177:F177"/>
    <mergeCell ref="G177:H177"/>
    <mergeCell ref="B174:C174"/>
    <mergeCell ref="E174:F174"/>
    <mergeCell ref="G174:H174"/>
    <mergeCell ref="B175:C175"/>
    <mergeCell ref="E175:F175"/>
    <mergeCell ref="G175:H175"/>
    <mergeCell ref="B180:C180"/>
    <mergeCell ref="E180:F180"/>
    <mergeCell ref="G180:H180"/>
    <mergeCell ref="B181:C181"/>
    <mergeCell ref="E181:F181"/>
    <mergeCell ref="G181:H181"/>
    <mergeCell ref="B178:C178"/>
    <mergeCell ref="E178:F178"/>
    <mergeCell ref="G178:H178"/>
    <mergeCell ref="B179:C179"/>
    <mergeCell ref="E179:F179"/>
    <mergeCell ref="G179:H179"/>
    <mergeCell ref="B184:C184"/>
    <mergeCell ref="E184:F184"/>
    <mergeCell ref="G184:H184"/>
    <mergeCell ref="B185:C185"/>
    <mergeCell ref="E185:F185"/>
    <mergeCell ref="G185:H185"/>
    <mergeCell ref="B182:C182"/>
    <mergeCell ref="E182:F182"/>
    <mergeCell ref="G182:H182"/>
    <mergeCell ref="B183:C183"/>
    <mergeCell ref="E183:F183"/>
    <mergeCell ref="G183:H183"/>
    <mergeCell ref="B188:C188"/>
    <mergeCell ref="E188:F188"/>
    <mergeCell ref="G188:H188"/>
    <mergeCell ref="B189:C189"/>
    <mergeCell ref="E189:F189"/>
    <mergeCell ref="G189:H189"/>
    <mergeCell ref="A186:A187"/>
    <mergeCell ref="B186:C187"/>
    <mergeCell ref="D186:D187"/>
    <mergeCell ref="E186:F187"/>
    <mergeCell ref="G186:H187"/>
    <mergeCell ref="B192:C192"/>
    <mergeCell ref="E192:F192"/>
    <mergeCell ref="G192:H192"/>
    <mergeCell ref="B193:C193"/>
    <mergeCell ref="E193:F193"/>
    <mergeCell ref="G193:H193"/>
    <mergeCell ref="B190:C190"/>
    <mergeCell ref="E190:F190"/>
    <mergeCell ref="G190:H190"/>
    <mergeCell ref="B191:C191"/>
    <mergeCell ref="E191:F191"/>
    <mergeCell ref="G191:H191"/>
    <mergeCell ref="B196:C196"/>
    <mergeCell ref="E196:F196"/>
    <mergeCell ref="G196:H196"/>
    <mergeCell ref="B197:C197"/>
    <mergeCell ref="E197:F197"/>
    <mergeCell ref="G197:H197"/>
    <mergeCell ref="B194:C194"/>
    <mergeCell ref="E194:F194"/>
    <mergeCell ref="G194:H194"/>
    <mergeCell ref="B195:C195"/>
    <mergeCell ref="E195:F195"/>
    <mergeCell ref="G195:H195"/>
    <mergeCell ref="B200:C200"/>
    <mergeCell ref="E200:F200"/>
    <mergeCell ref="G200:H200"/>
    <mergeCell ref="B201:C201"/>
    <mergeCell ref="E201:F201"/>
    <mergeCell ref="G201:H201"/>
    <mergeCell ref="B198:C198"/>
    <mergeCell ref="E198:F198"/>
    <mergeCell ref="G198:H198"/>
    <mergeCell ref="B199:C199"/>
    <mergeCell ref="E199:F199"/>
    <mergeCell ref="G199:H199"/>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12:C212"/>
    <mergeCell ref="E212:F212"/>
    <mergeCell ref="G212:H212"/>
    <mergeCell ref="B213:C213"/>
    <mergeCell ref="E213:F213"/>
    <mergeCell ref="G213:H213"/>
    <mergeCell ref="B210:C210"/>
    <mergeCell ref="E210:F210"/>
    <mergeCell ref="G210:H210"/>
    <mergeCell ref="B211:C211"/>
    <mergeCell ref="E211:F211"/>
    <mergeCell ref="G211:H211"/>
    <mergeCell ref="B216:C216"/>
    <mergeCell ref="E216:F216"/>
    <mergeCell ref="G216:H216"/>
    <mergeCell ref="B217:C217"/>
    <mergeCell ref="E217:F217"/>
    <mergeCell ref="G217:H217"/>
    <mergeCell ref="B214:C214"/>
    <mergeCell ref="E214:F214"/>
    <mergeCell ref="G214:H214"/>
    <mergeCell ref="B215:C215"/>
    <mergeCell ref="E215:F215"/>
    <mergeCell ref="G215:H215"/>
    <mergeCell ref="B220:C220"/>
    <mergeCell ref="E220:F220"/>
    <mergeCell ref="G220:H220"/>
    <mergeCell ref="B221:C221"/>
    <mergeCell ref="E221:F221"/>
    <mergeCell ref="G221:H221"/>
    <mergeCell ref="B218:C218"/>
    <mergeCell ref="E218:F218"/>
    <mergeCell ref="G218:H218"/>
    <mergeCell ref="B219:C219"/>
    <mergeCell ref="E219:F219"/>
    <mergeCell ref="G219:H219"/>
    <mergeCell ref="B224:C224"/>
    <mergeCell ref="E224:F224"/>
    <mergeCell ref="G224:H224"/>
    <mergeCell ref="B225:C225"/>
    <mergeCell ref="E225:F225"/>
    <mergeCell ref="G225:H225"/>
    <mergeCell ref="B222:C222"/>
    <mergeCell ref="E222:F222"/>
    <mergeCell ref="G222:H222"/>
    <mergeCell ref="B223:C223"/>
    <mergeCell ref="E223:F223"/>
    <mergeCell ref="G223:H223"/>
    <mergeCell ref="B228:C228"/>
    <mergeCell ref="E228:F228"/>
    <mergeCell ref="G228:H228"/>
    <mergeCell ref="B229:C229"/>
    <mergeCell ref="E229:F229"/>
    <mergeCell ref="G229:H229"/>
    <mergeCell ref="B226:C226"/>
    <mergeCell ref="E226:F226"/>
    <mergeCell ref="G226:H226"/>
    <mergeCell ref="B227:C227"/>
    <mergeCell ref="E227:F227"/>
    <mergeCell ref="G227:H227"/>
    <mergeCell ref="B232:C232"/>
    <mergeCell ref="E232:F232"/>
    <mergeCell ref="G232:H232"/>
    <mergeCell ref="B233:C233"/>
    <mergeCell ref="E233:F233"/>
    <mergeCell ref="G233:H233"/>
    <mergeCell ref="B230:C230"/>
    <mergeCell ref="E230:F230"/>
    <mergeCell ref="G230:H230"/>
    <mergeCell ref="B231:C231"/>
    <mergeCell ref="E231:F231"/>
    <mergeCell ref="G231:H231"/>
    <mergeCell ref="B236:C236"/>
    <mergeCell ref="E236:F236"/>
    <mergeCell ref="G236:H236"/>
    <mergeCell ref="B237:C237"/>
    <mergeCell ref="E237:F237"/>
    <mergeCell ref="G237:H237"/>
    <mergeCell ref="B234:C234"/>
    <mergeCell ref="E234:F234"/>
    <mergeCell ref="G234:H234"/>
    <mergeCell ref="B235:C235"/>
    <mergeCell ref="E235:F235"/>
    <mergeCell ref="G235:H235"/>
    <mergeCell ref="B240:C240"/>
    <mergeCell ref="E240:F240"/>
    <mergeCell ref="G240:H240"/>
    <mergeCell ref="B241:C241"/>
    <mergeCell ref="E241:F241"/>
    <mergeCell ref="G241:H241"/>
    <mergeCell ref="B238:C238"/>
    <mergeCell ref="E238:F238"/>
    <mergeCell ref="G238:H238"/>
    <mergeCell ref="B239:C239"/>
    <mergeCell ref="E239:F239"/>
    <mergeCell ref="G239:H239"/>
    <mergeCell ref="B244:C244"/>
    <mergeCell ref="E244:F244"/>
    <mergeCell ref="G244:H244"/>
    <mergeCell ref="B245:C245"/>
    <mergeCell ref="E245:F245"/>
    <mergeCell ref="G245:H245"/>
    <mergeCell ref="B242:C242"/>
    <mergeCell ref="E242:F242"/>
    <mergeCell ref="G242:H242"/>
    <mergeCell ref="B243:C243"/>
    <mergeCell ref="E243:F243"/>
    <mergeCell ref="G243:H243"/>
    <mergeCell ref="B248:C248"/>
    <mergeCell ref="E248:F248"/>
    <mergeCell ref="G248:H248"/>
    <mergeCell ref="B249:C249"/>
    <mergeCell ref="E249:F249"/>
    <mergeCell ref="G249:H249"/>
    <mergeCell ref="B246:C246"/>
    <mergeCell ref="E246:F246"/>
    <mergeCell ref="G246:H246"/>
    <mergeCell ref="B247:C247"/>
    <mergeCell ref="E247:F247"/>
    <mergeCell ref="G247:H247"/>
    <mergeCell ref="B252:C252"/>
    <mergeCell ref="E252:F252"/>
    <mergeCell ref="G252:H252"/>
    <mergeCell ref="B253:C253"/>
    <mergeCell ref="E253:F253"/>
    <mergeCell ref="G253:H253"/>
    <mergeCell ref="B250:C250"/>
    <mergeCell ref="E250:F250"/>
    <mergeCell ref="G250:H250"/>
    <mergeCell ref="B251:C251"/>
    <mergeCell ref="E251:F251"/>
    <mergeCell ref="G251:H251"/>
    <mergeCell ref="G256:H256"/>
    <mergeCell ref="B257:C257"/>
    <mergeCell ref="E257:F257"/>
    <mergeCell ref="G257:H257"/>
    <mergeCell ref="B254:C254"/>
    <mergeCell ref="E254:F254"/>
    <mergeCell ref="G254:H254"/>
    <mergeCell ref="B255:C255"/>
    <mergeCell ref="E255:F255"/>
    <mergeCell ref="G255:H255"/>
    <mergeCell ref="B262:C262"/>
    <mergeCell ref="E262:F262"/>
    <mergeCell ref="G262:H262"/>
    <mergeCell ref="A1:H1"/>
    <mergeCell ref="A2:H2"/>
    <mergeCell ref="A3:B3"/>
    <mergeCell ref="C3:H3"/>
    <mergeCell ref="A4:B4"/>
    <mergeCell ref="C4:H4"/>
    <mergeCell ref="A5:H5"/>
    <mergeCell ref="B260:C260"/>
    <mergeCell ref="E260:F260"/>
    <mergeCell ref="G260:H260"/>
    <mergeCell ref="B261:C261"/>
    <mergeCell ref="E261:F261"/>
    <mergeCell ref="G261:H261"/>
    <mergeCell ref="B258:C258"/>
    <mergeCell ref="E258:F258"/>
    <mergeCell ref="G258:H258"/>
    <mergeCell ref="B259:C259"/>
    <mergeCell ref="E259:F259"/>
    <mergeCell ref="G259:H259"/>
    <mergeCell ref="B256:C256"/>
    <mergeCell ref="E256:F256"/>
  </mergeCells>
  <pageMargins left="0.9055118110236221" right="0.5118110236220472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dimension ref="A1:E58"/>
  <sheetViews>
    <sheetView view="pageBreakPreview" topLeftCell="A3" zoomScale="105" zoomScaleSheetLayoutView="105" workbookViewId="0">
      <selection activeCell="E18" sqref="E18:E55"/>
    </sheetView>
  </sheetViews>
  <sheetFormatPr defaultRowHeight="15"/>
  <cols>
    <col min="1" max="1" width="8.5703125" customWidth="1"/>
    <col min="2" max="2" width="55.28515625" customWidth="1"/>
    <col min="3" max="3" width="15.5703125" customWidth="1"/>
    <col min="4" max="4" width="14.42578125" customWidth="1"/>
    <col min="5" max="5" width="15.140625" customWidth="1"/>
  </cols>
  <sheetData>
    <row r="1" spans="1:5" s="152" customFormat="1" ht="15.75">
      <c r="B1" s="341" t="s">
        <v>821</v>
      </c>
      <c r="C1" s="341"/>
      <c r="D1" s="341"/>
      <c r="E1" s="341"/>
    </row>
    <row r="2" spans="1:5" s="152" customFormat="1" ht="15.75">
      <c r="B2" s="341" t="s">
        <v>0</v>
      </c>
      <c r="C2" s="341"/>
      <c r="D2" s="341"/>
      <c r="E2" s="341"/>
    </row>
    <row r="3" spans="1:5" s="152" customFormat="1" ht="15.75">
      <c r="B3" s="341" t="s">
        <v>1</v>
      </c>
      <c r="C3" s="341"/>
      <c r="D3" s="341"/>
      <c r="E3" s="341"/>
    </row>
    <row r="4" spans="1:5" s="152" customFormat="1" ht="15.75">
      <c r="B4" s="341" t="s">
        <v>2</v>
      </c>
      <c r="C4" s="341"/>
      <c r="D4" s="341"/>
      <c r="E4" s="341"/>
    </row>
    <row r="5" spans="1:5" s="152" customFormat="1" ht="15.75">
      <c r="B5" s="341" t="s">
        <v>866</v>
      </c>
      <c r="C5" s="341"/>
      <c r="D5" s="341"/>
      <c r="E5" s="341"/>
    </row>
    <row r="6" spans="1:5" ht="15.75">
      <c r="B6" s="341" t="s">
        <v>94</v>
      </c>
      <c r="C6" s="341"/>
      <c r="D6" s="341"/>
      <c r="E6" s="341"/>
    </row>
    <row r="7" spans="1:5" ht="15.75">
      <c r="B7" s="341" t="s">
        <v>0</v>
      </c>
      <c r="C7" s="341"/>
      <c r="D7" s="341"/>
      <c r="E7" s="341"/>
    </row>
    <row r="8" spans="1:5" ht="15.75">
      <c r="B8" s="341" t="s">
        <v>1</v>
      </c>
      <c r="C8" s="341"/>
      <c r="D8" s="341"/>
      <c r="E8" s="341"/>
    </row>
    <row r="9" spans="1:5" ht="15.75">
      <c r="B9" s="341" t="s">
        <v>2</v>
      </c>
      <c r="C9" s="341"/>
      <c r="D9" s="341"/>
      <c r="E9" s="341"/>
    </row>
    <row r="10" spans="1:5" ht="18.75">
      <c r="A10" s="1"/>
      <c r="B10" s="341" t="s">
        <v>651</v>
      </c>
      <c r="C10" s="341"/>
      <c r="D10" s="341"/>
      <c r="E10" s="341"/>
    </row>
    <row r="11" spans="1:5" ht="9" customHeight="1">
      <c r="A11" s="1"/>
      <c r="B11" s="363"/>
      <c r="C11" s="363"/>
    </row>
    <row r="12" spans="1:5" ht="15" customHeight="1">
      <c r="A12" s="346" t="s">
        <v>19</v>
      </c>
      <c r="B12" s="346"/>
      <c r="C12" s="346"/>
      <c r="D12" s="346"/>
      <c r="E12" s="346"/>
    </row>
    <row r="13" spans="1:5" ht="32.25" customHeight="1">
      <c r="A13" s="346" t="s">
        <v>475</v>
      </c>
      <c r="B13" s="346"/>
      <c r="C13" s="346"/>
      <c r="D13" s="346"/>
      <c r="E13" s="346"/>
    </row>
    <row r="14" spans="1:5" s="152" customFormat="1" ht="17.25" customHeight="1">
      <c r="A14" s="151"/>
      <c r="B14" s="151"/>
      <c r="C14" s="151"/>
      <c r="D14" s="151"/>
      <c r="E14" s="151"/>
    </row>
    <row r="15" spans="1:5" ht="17.25" customHeight="1">
      <c r="A15" s="394" t="s">
        <v>246</v>
      </c>
      <c r="B15" s="394"/>
      <c r="C15" s="394"/>
      <c r="D15" s="394"/>
      <c r="E15" s="394"/>
    </row>
    <row r="16" spans="1:5" ht="17.25" customHeight="1">
      <c r="A16" s="390"/>
      <c r="B16" s="358" t="s">
        <v>3</v>
      </c>
      <c r="C16" s="375" t="s">
        <v>471</v>
      </c>
      <c r="D16" s="375" t="s">
        <v>673</v>
      </c>
      <c r="E16" s="343" t="s">
        <v>471</v>
      </c>
    </row>
    <row r="17" spans="1:5" ht="32.25" customHeight="1">
      <c r="A17" s="390"/>
      <c r="B17" s="358"/>
      <c r="C17" s="376"/>
      <c r="D17" s="376"/>
      <c r="E17" s="343"/>
    </row>
    <row r="18" spans="1:5">
      <c r="A18" s="65" t="s">
        <v>38</v>
      </c>
      <c r="B18" s="66" t="s">
        <v>20</v>
      </c>
      <c r="C18" s="163">
        <f>C19+C20+C22+C23+C24+C25+C26</f>
        <v>36869754.539999999</v>
      </c>
      <c r="D18" s="172">
        <f>D19+D20+D22+D23+D24+D25+D26</f>
        <v>0</v>
      </c>
      <c r="E18" s="311">
        <f>E19+E20+E22+E23+E24+E25+E26</f>
        <v>36869754.539999999</v>
      </c>
    </row>
    <row r="19" spans="1:5" s="2" customFormat="1" ht="27.75" customHeight="1">
      <c r="A19" s="69" t="s">
        <v>72</v>
      </c>
      <c r="B19" s="67" t="s">
        <v>73</v>
      </c>
      <c r="C19" s="171">
        <v>1706906</v>
      </c>
      <c r="D19" s="171"/>
      <c r="E19" s="310">
        <f>C19+D19</f>
        <v>1706906</v>
      </c>
    </row>
    <row r="20" spans="1:5" ht="29.25" customHeight="1">
      <c r="A20" s="397" t="s">
        <v>39</v>
      </c>
      <c r="B20" s="398" t="s">
        <v>130</v>
      </c>
      <c r="C20" s="391">
        <v>874317</v>
      </c>
      <c r="D20" s="391"/>
      <c r="E20" s="393">
        <f t="shared" ref="E20:E26" si="0">C20+D20</f>
        <v>874317</v>
      </c>
    </row>
    <row r="21" spans="1:5" ht="12.75" customHeight="1">
      <c r="A21" s="397"/>
      <c r="B21" s="398"/>
      <c r="C21" s="392"/>
      <c r="D21" s="392"/>
      <c r="E21" s="393"/>
    </row>
    <row r="22" spans="1:5" ht="39.75" customHeight="1">
      <c r="A22" s="7" t="s">
        <v>40</v>
      </c>
      <c r="B22" s="23" t="s">
        <v>131</v>
      </c>
      <c r="C22" s="226">
        <v>21091814.260000002</v>
      </c>
      <c r="D22" s="171"/>
      <c r="E22" s="310">
        <f t="shared" si="0"/>
        <v>21091814.260000002</v>
      </c>
    </row>
    <row r="23" spans="1:5" ht="21" customHeight="1">
      <c r="A23" s="69" t="s">
        <v>70</v>
      </c>
      <c r="B23" s="23" t="s">
        <v>71</v>
      </c>
      <c r="C23" s="171">
        <v>398.12</v>
      </c>
      <c r="D23" s="171"/>
      <c r="E23" s="310">
        <f t="shared" si="0"/>
        <v>398.12</v>
      </c>
    </row>
    <row r="24" spans="1:5" ht="31.5" customHeight="1">
      <c r="A24" s="69" t="s">
        <v>41</v>
      </c>
      <c r="B24" s="67" t="s">
        <v>21</v>
      </c>
      <c r="C24" s="171">
        <v>5222158</v>
      </c>
      <c r="D24" s="171"/>
      <c r="E24" s="310">
        <f t="shared" si="0"/>
        <v>5222158</v>
      </c>
    </row>
    <row r="25" spans="1:5">
      <c r="A25" s="69" t="s">
        <v>42</v>
      </c>
      <c r="B25" s="67" t="s">
        <v>22</v>
      </c>
      <c r="C25" s="156">
        <v>2482490.7599999998</v>
      </c>
      <c r="D25" s="171"/>
      <c r="E25" s="248">
        <f t="shared" si="0"/>
        <v>2482490.7599999998</v>
      </c>
    </row>
    <row r="26" spans="1:5">
      <c r="A26" s="69" t="s">
        <v>43</v>
      </c>
      <c r="B26" s="67" t="s">
        <v>23</v>
      </c>
      <c r="C26" s="170">
        <v>5491670.4000000004</v>
      </c>
      <c r="D26" s="171"/>
      <c r="E26" s="248">
        <f t="shared" si="0"/>
        <v>5491670.4000000004</v>
      </c>
    </row>
    <row r="27" spans="1:5" ht="16.5" customHeight="1">
      <c r="A27" s="399" t="s">
        <v>44</v>
      </c>
      <c r="B27" s="400" t="s">
        <v>24</v>
      </c>
      <c r="C27" s="395">
        <f t="shared" ref="C27:E27" si="1">C29</f>
        <v>11083582</v>
      </c>
      <c r="D27" s="395">
        <f t="shared" ref="D27" si="2">D29</f>
        <v>0</v>
      </c>
      <c r="E27" s="396">
        <f t="shared" si="1"/>
        <v>11083582</v>
      </c>
    </row>
    <row r="28" spans="1:5" ht="12" customHeight="1">
      <c r="A28" s="399"/>
      <c r="B28" s="400"/>
      <c r="C28" s="395"/>
      <c r="D28" s="395"/>
      <c r="E28" s="396"/>
    </row>
    <row r="29" spans="1:5" ht="26.25" customHeight="1">
      <c r="A29" s="155" t="s">
        <v>441</v>
      </c>
      <c r="B29" s="6" t="s">
        <v>442</v>
      </c>
      <c r="C29" s="171">
        <v>11083582</v>
      </c>
      <c r="D29" s="171"/>
      <c r="E29" s="310">
        <f>C29+D29</f>
        <v>11083582</v>
      </c>
    </row>
    <row r="30" spans="1:5" ht="14.25" customHeight="1">
      <c r="A30" s="65" t="s">
        <v>45</v>
      </c>
      <c r="B30" s="66" t="s">
        <v>25</v>
      </c>
      <c r="C30" s="163">
        <f t="shared" ref="C30:E30" si="3">C31+C32+C33</f>
        <v>22572161.25</v>
      </c>
      <c r="D30" s="172">
        <f t="shared" si="3"/>
        <v>3820460.68</v>
      </c>
      <c r="E30" s="311">
        <f t="shared" si="3"/>
        <v>26392621.93</v>
      </c>
    </row>
    <row r="31" spans="1:5">
      <c r="A31" s="69" t="s">
        <v>46</v>
      </c>
      <c r="B31" s="67" t="s">
        <v>26</v>
      </c>
      <c r="C31" s="170">
        <v>702123.78</v>
      </c>
      <c r="D31" s="171"/>
      <c r="E31" s="310">
        <f t="shared" ref="E31:E33" si="4">C31+D31</f>
        <v>702123.78</v>
      </c>
    </row>
    <row r="32" spans="1:5">
      <c r="A32" s="69" t="s">
        <v>47</v>
      </c>
      <c r="B32" s="67" t="s">
        <v>27</v>
      </c>
      <c r="C32" s="170">
        <v>19395073.43</v>
      </c>
      <c r="D32" s="171">
        <v>3820460.68</v>
      </c>
      <c r="E32" s="310">
        <f t="shared" si="4"/>
        <v>23215534.109999999</v>
      </c>
    </row>
    <row r="33" spans="1:5" ht="17.25" customHeight="1">
      <c r="A33" s="69" t="s">
        <v>48</v>
      </c>
      <c r="B33" s="67" t="s">
        <v>28</v>
      </c>
      <c r="C33" s="170">
        <v>2474964.04</v>
      </c>
      <c r="D33" s="171"/>
      <c r="E33" s="310">
        <f t="shared" si="4"/>
        <v>2474964.04</v>
      </c>
    </row>
    <row r="34" spans="1:5">
      <c r="A34" s="65" t="s">
        <v>133</v>
      </c>
      <c r="B34" s="66" t="s">
        <v>132</v>
      </c>
      <c r="C34" s="163">
        <f t="shared" ref="C34:E34" si="5">C35+C36+C37</f>
        <v>27537407.5</v>
      </c>
      <c r="D34" s="172">
        <f t="shared" si="5"/>
        <v>300000</v>
      </c>
      <c r="E34" s="311">
        <f t="shared" si="5"/>
        <v>27837407.5</v>
      </c>
    </row>
    <row r="35" spans="1:5">
      <c r="A35" s="69" t="s">
        <v>128</v>
      </c>
      <c r="B35" s="67" t="s">
        <v>134</v>
      </c>
      <c r="C35" s="173">
        <v>3593200</v>
      </c>
      <c r="D35" s="171"/>
      <c r="E35" s="310">
        <f t="shared" ref="E35:E37" si="6">C35+D35</f>
        <v>3593200</v>
      </c>
    </row>
    <row r="36" spans="1:5">
      <c r="A36" s="69" t="s">
        <v>127</v>
      </c>
      <c r="B36" s="67" t="s">
        <v>135</v>
      </c>
      <c r="C36" s="170">
        <v>21784807.5</v>
      </c>
      <c r="D36" s="171"/>
      <c r="E36" s="310">
        <f t="shared" si="6"/>
        <v>21784807.5</v>
      </c>
    </row>
    <row r="37" spans="1:5">
      <c r="A37" s="69" t="s">
        <v>129</v>
      </c>
      <c r="B37" s="67" t="s">
        <v>136</v>
      </c>
      <c r="C37" s="170">
        <v>2159400</v>
      </c>
      <c r="D37" s="171">
        <v>300000</v>
      </c>
      <c r="E37" s="310">
        <f t="shared" si="6"/>
        <v>2459400</v>
      </c>
    </row>
    <row r="38" spans="1:5">
      <c r="A38" s="65" t="s">
        <v>49</v>
      </c>
      <c r="B38" s="48" t="s">
        <v>67</v>
      </c>
      <c r="C38" s="163">
        <f t="shared" ref="C38:E38" si="7">C39+C40+C42+C43+C41</f>
        <v>176096559.85999998</v>
      </c>
      <c r="D38" s="190">
        <f t="shared" si="7"/>
        <v>6907096.2400000002</v>
      </c>
      <c r="E38" s="311">
        <f t="shared" si="7"/>
        <v>183003656.09999999</v>
      </c>
    </row>
    <row r="39" spans="1:5">
      <c r="A39" s="69" t="s">
        <v>50</v>
      </c>
      <c r="B39" s="23" t="s">
        <v>29</v>
      </c>
      <c r="C39" s="170">
        <v>20907920.960000001</v>
      </c>
      <c r="D39" s="171">
        <v>100000</v>
      </c>
      <c r="E39" s="310">
        <f t="shared" ref="E39:E43" si="8">C39+D39</f>
        <v>21007920.960000001</v>
      </c>
    </row>
    <row r="40" spans="1:5">
      <c r="A40" s="69" t="s">
        <v>51</v>
      </c>
      <c r="B40" s="23" t="s">
        <v>30</v>
      </c>
      <c r="C40" s="170">
        <v>131652174.98</v>
      </c>
      <c r="D40" s="171">
        <v>6807096.2400000002</v>
      </c>
      <c r="E40" s="310">
        <f t="shared" si="8"/>
        <v>138459271.22</v>
      </c>
    </row>
    <row r="41" spans="1:5">
      <c r="A41" s="69" t="s">
        <v>139</v>
      </c>
      <c r="B41" s="23" t="s">
        <v>140</v>
      </c>
      <c r="C41" s="170">
        <v>8255782.6699999999</v>
      </c>
      <c r="D41" s="171"/>
      <c r="E41" s="310">
        <f t="shared" si="8"/>
        <v>8255782.6699999999</v>
      </c>
    </row>
    <row r="42" spans="1:5">
      <c r="A42" s="69" t="s">
        <v>52</v>
      </c>
      <c r="B42" s="23" t="s">
        <v>114</v>
      </c>
      <c r="C42" s="170">
        <v>340000</v>
      </c>
      <c r="D42" s="171"/>
      <c r="E42" s="310">
        <f t="shared" si="8"/>
        <v>340000</v>
      </c>
    </row>
    <row r="43" spans="1:5">
      <c r="A43" s="69" t="s">
        <v>53</v>
      </c>
      <c r="B43" s="23" t="s">
        <v>31</v>
      </c>
      <c r="C43" s="170">
        <v>14940681.25</v>
      </c>
      <c r="D43" s="171"/>
      <c r="E43" s="310">
        <f t="shared" si="8"/>
        <v>14940681.25</v>
      </c>
    </row>
    <row r="44" spans="1:5">
      <c r="A44" s="65" t="s">
        <v>54</v>
      </c>
      <c r="B44" s="48" t="s">
        <v>101</v>
      </c>
      <c r="C44" s="163">
        <f t="shared" ref="C44:E44" si="9">C45+C46</f>
        <v>14099253.16</v>
      </c>
      <c r="D44" s="190">
        <f t="shared" si="9"/>
        <v>0</v>
      </c>
      <c r="E44" s="311">
        <f t="shared" si="9"/>
        <v>14099253.16</v>
      </c>
    </row>
    <row r="45" spans="1:5">
      <c r="A45" s="69" t="s">
        <v>55</v>
      </c>
      <c r="B45" s="23" t="s">
        <v>32</v>
      </c>
      <c r="C45" s="170">
        <v>11383291.16</v>
      </c>
      <c r="D45" s="171"/>
      <c r="E45" s="310">
        <f t="shared" ref="E45:E46" si="10">C45+D45</f>
        <v>11383291.16</v>
      </c>
    </row>
    <row r="46" spans="1:5">
      <c r="A46" s="69" t="s">
        <v>99</v>
      </c>
      <c r="B46" s="23" t="s">
        <v>100</v>
      </c>
      <c r="C46" s="170">
        <v>2715962</v>
      </c>
      <c r="D46" s="171"/>
      <c r="E46" s="310">
        <f t="shared" si="10"/>
        <v>2715962</v>
      </c>
    </row>
    <row r="47" spans="1:5">
      <c r="A47" s="65" t="s">
        <v>56</v>
      </c>
      <c r="B47" s="48" t="s">
        <v>33</v>
      </c>
      <c r="C47" s="163">
        <f>C48+C50+C49+C51</f>
        <v>4608759.7799999993</v>
      </c>
      <c r="D47" s="190">
        <f t="shared" ref="D47:E47" si="11">D48+D50+D49+D51</f>
        <v>0</v>
      </c>
      <c r="E47" s="311">
        <f t="shared" si="11"/>
        <v>4608759.7799999993</v>
      </c>
    </row>
    <row r="48" spans="1:5">
      <c r="A48" s="69" t="s">
        <v>57</v>
      </c>
      <c r="B48" s="23" t="s">
        <v>34</v>
      </c>
      <c r="C48" s="170">
        <v>1791920</v>
      </c>
      <c r="D48" s="171"/>
      <c r="E48" s="310">
        <f t="shared" ref="E48:E51" si="12">C48+D48</f>
        <v>1791920</v>
      </c>
    </row>
    <row r="49" spans="1:5">
      <c r="A49" s="69" t="s">
        <v>111</v>
      </c>
      <c r="B49" s="23" t="s">
        <v>112</v>
      </c>
      <c r="C49" s="170"/>
      <c r="D49" s="171"/>
      <c r="E49" s="310">
        <f t="shared" si="12"/>
        <v>0</v>
      </c>
    </row>
    <row r="50" spans="1:5">
      <c r="A50" s="69" t="s">
        <v>58</v>
      </c>
      <c r="B50" s="23" t="s">
        <v>35</v>
      </c>
      <c r="C50" s="170">
        <v>2366839.7799999998</v>
      </c>
      <c r="D50" s="171"/>
      <c r="E50" s="310">
        <f t="shared" si="12"/>
        <v>2366839.7799999998</v>
      </c>
    </row>
    <row r="51" spans="1:5" s="187" customFormat="1">
      <c r="A51" s="191" t="s">
        <v>710</v>
      </c>
      <c r="B51" s="23" t="s">
        <v>717</v>
      </c>
      <c r="C51" s="170">
        <v>450000</v>
      </c>
      <c r="D51" s="171"/>
      <c r="E51" s="310">
        <f t="shared" si="12"/>
        <v>450000</v>
      </c>
    </row>
    <row r="52" spans="1:5">
      <c r="A52" s="65" t="s">
        <v>59</v>
      </c>
      <c r="B52" s="48" t="s">
        <v>36</v>
      </c>
      <c r="C52" s="174">
        <f>C53+C54</f>
        <v>1924000</v>
      </c>
      <c r="D52" s="174">
        <f>D53+D54</f>
        <v>0</v>
      </c>
      <c r="E52" s="250">
        <f>E53+E54</f>
        <v>1924000</v>
      </c>
    </row>
    <row r="53" spans="1:5">
      <c r="A53" s="69" t="s">
        <v>258</v>
      </c>
      <c r="B53" s="23" t="s">
        <v>260</v>
      </c>
      <c r="C53" s="170">
        <v>1470000</v>
      </c>
      <c r="D53" s="57"/>
      <c r="E53" s="310">
        <f t="shared" ref="E53:E54" si="13">C53+D53</f>
        <v>1470000</v>
      </c>
    </row>
    <row r="54" spans="1:5">
      <c r="A54" s="69" t="s">
        <v>303</v>
      </c>
      <c r="B54" s="23" t="s">
        <v>304</v>
      </c>
      <c r="C54" s="170">
        <v>454000</v>
      </c>
      <c r="D54" s="171"/>
      <c r="E54" s="310">
        <f t="shared" si="13"/>
        <v>454000</v>
      </c>
    </row>
    <row r="55" spans="1:5" ht="21.75" customHeight="1">
      <c r="A55" s="65"/>
      <c r="B55" s="48" t="s">
        <v>37</v>
      </c>
      <c r="C55" s="163">
        <f>C18+C27+C30+C34+C38+C44+C47+C52</f>
        <v>294791478.08999997</v>
      </c>
      <c r="D55" s="172">
        <f>D18+D27+D30+D34+D38+D44+D47+D52</f>
        <v>11027556.92</v>
      </c>
      <c r="E55" s="311">
        <f>E18+E27+E30+E34+E38+E44+E47+E52</f>
        <v>305819035.00999999</v>
      </c>
    </row>
    <row r="57" spans="1:5">
      <c r="B57" s="68"/>
    </row>
    <row r="58" spans="1:5" ht="51.75" customHeight="1">
      <c r="B58" s="5"/>
    </row>
  </sheetData>
  <mergeCells count="29">
    <mergeCell ref="D20:D21"/>
    <mergeCell ref="E20:E21"/>
    <mergeCell ref="A15:E15"/>
    <mergeCell ref="D27:D28"/>
    <mergeCell ref="E27:E28"/>
    <mergeCell ref="D16:D17"/>
    <mergeCell ref="E16:E17"/>
    <mergeCell ref="A20:A21"/>
    <mergeCell ref="B20:B21"/>
    <mergeCell ref="A27:A28"/>
    <mergeCell ref="B27:B28"/>
    <mergeCell ref="C27:C28"/>
    <mergeCell ref="C20:C21"/>
    <mergeCell ref="B6:E6"/>
    <mergeCell ref="B7:E7"/>
    <mergeCell ref="B8:E8"/>
    <mergeCell ref="B9:E9"/>
    <mergeCell ref="B10:E10"/>
    <mergeCell ref="A12:E12"/>
    <mergeCell ref="A13:E13"/>
    <mergeCell ref="A16:A17"/>
    <mergeCell ref="B16:B17"/>
    <mergeCell ref="B11:C11"/>
    <mergeCell ref="C16:C17"/>
    <mergeCell ref="B1:E1"/>
    <mergeCell ref="B2:E2"/>
    <mergeCell ref="B3:E3"/>
    <mergeCell ref="B4:E4"/>
    <mergeCell ref="B5:E5"/>
  </mergeCells>
  <pageMargins left="0.70866141732283472" right="0.51181102362204722" top="0.74803149606299213" bottom="0.74803149606299213" header="0.31496062992125984" footer="0.31496062992125984"/>
  <pageSetup paperSize="9" scale="78" orientation="portrait" r:id="rId1"/>
</worksheet>
</file>

<file path=xl/worksheets/sheet7.xml><?xml version="1.0" encoding="utf-8"?>
<worksheet xmlns="http://schemas.openxmlformats.org/spreadsheetml/2006/main" xmlns:r="http://schemas.openxmlformats.org/officeDocument/2006/relationships">
  <dimension ref="A1:D57"/>
  <sheetViews>
    <sheetView view="pageBreakPreview" zoomScaleSheetLayoutView="100" workbookViewId="0">
      <selection activeCell="A15" sqref="A15:D54"/>
    </sheetView>
  </sheetViews>
  <sheetFormatPr defaultRowHeight="15"/>
  <cols>
    <col min="1" max="1" width="8.5703125" style="239" customWidth="1"/>
    <col min="2" max="2" width="62.140625" style="239" customWidth="1"/>
    <col min="3" max="3" width="16.140625" style="239" customWidth="1"/>
    <col min="4" max="4" width="16.5703125" style="239" customWidth="1"/>
    <col min="5" max="16384" width="9.140625" style="239"/>
  </cols>
  <sheetData>
    <row r="1" spans="1:4" ht="15.75">
      <c r="B1" s="341" t="s">
        <v>94</v>
      </c>
      <c r="C1" s="341"/>
      <c r="D1" s="341"/>
    </row>
    <row r="2" spans="1:4" ht="15.75">
      <c r="B2" s="341" t="s">
        <v>0</v>
      </c>
      <c r="C2" s="341"/>
      <c r="D2" s="341"/>
    </row>
    <row r="3" spans="1:4" ht="15.75">
      <c r="B3" s="341" t="s">
        <v>1</v>
      </c>
      <c r="C3" s="341"/>
      <c r="D3" s="341"/>
    </row>
    <row r="4" spans="1:4" ht="15.75">
      <c r="B4" s="341" t="s">
        <v>2</v>
      </c>
      <c r="C4" s="341"/>
      <c r="D4" s="341"/>
    </row>
    <row r="5" spans="1:4" ht="15.75">
      <c r="B5" s="341" t="s">
        <v>866</v>
      </c>
      <c r="C5" s="341"/>
      <c r="D5" s="341"/>
    </row>
    <row r="6" spans="1:4" ht="15.75">
      <c r="B6" s="341" t="s">
        <v>845</v>
      </c>
      <c r="C6" s="341"/>
      <c r="D6" s="341"/>
    </row>
    <row r="7" spans="1:4" ht="15.75">
      <c r="B7" s="341" t="s">
        <v>0</v>
      </c>
      <c r="C7" s="341"/>
      <c r="D7" s="341"/>
    </row>
    <row r="8" spans="1:4" ht="15.75">
      <c r="B8" s="341" t="s">
        <v>1</v>
      </c>
      <c r="C8" s="341"/>
      <c r="D8" s="341"/>
    </row>
    <row r="9" spans="1:4" ht="15.75">
      <c r="B9" s="341" t="s">
        <v>2</v>
      </c>
      <c r="C9" s="341"/>
      <c r="D9" s="341"/>
    </row>
    <row r="10" spans="1:4" ht="18.75">
      <c r="A10" s="1"/>
      <c r="B10" s="341" t="s">
        <v>651</v>
      </c>
      <c r="C10" s="341"/>
      <c r="D10" s="341"/>
    </row>
    <row r="11" spans="1:4" ht="9" customHeight="1">
      <c r="A11" s="1"/>
      <c r="B11" s="363"/>
      <c r="C11" s="363"/>
    </row>
    <row r="12" spans="1:4">
      <c r="A12" s="346" t="s">
        <v>19</v>
      </c>
      <c r="B12" s="383"/>
      <c r="C12" s="383"/>
    </row>
    <row r="13" spans="1:4" ht="49.5" customHeight="1">
      <c r="A13" s="346" t="s">
        <v>846</v>
      </c>
      <c r="B13" s="383"/>
      <c r="C13" s="383"/>
    </row>
    <row r="14" spans="1:4" ht="17.25" customHeight="1">
      <c r="A14" s="394" t="s">
        <v>246</v>
      </c>
      <c r="B14" s="394"/>
      <c r="C14" s="394"/>
      <c r="D14" s="394"/>
    </row>
    <row r="15" spans="1:4" ht="17.25" customHeight="1">
      <c r="A15" s="390"/>
      <c r="B15" s="348" t="s">
        <v>3</v>
      </c>
      <c r="C15" s="390" t="s">
        <v>795</v>
      </c>
      <c r="D15" s="390"/>
    </row>
    <row r="16" spans="1:4" ht="28.5" customHeight="1">
      <c r="A16" s="390"/>
      <c r="B16" s="349"/>
      <c r="C16" s="236" t="s">
        <v>418</v>
      </c>
      <c r="D16" s="236" t="s">
        <v>701</v>
      </c>
    </row>
    <row r="17" spans="1:4">
      <c r="A17" s="243" t="s">
        <v>38</v>
      </c>
      <c r="B17" s="244" t="s">
        <v>20</v>
      </c>
      <c r="C17" s="249">
        <f>SUM(C18:C25)</f>
        <v>35355607.710000001</v>
      </c>
      <c r="D17" s="249">
        <f>SUM(D18:D25)</f>
        <v>35472760.989999995</v>
      </c>
    </row>
    <row r="18" spans="1:4" s="2" customFormat="1" ht="27.75" customHeight="1">
      <c r="A18" s="241" t="s">
        <v>72</v>
      </c>
      <c r="B18" s="242" t="s">
        <v>73</v>
      </c>
      <c r="C18" s="248">
        <v>1586404</v>
      </c>
      <c r="D18" s="248">
        <v>1586404</v>
      </c>
    </row>
    <row r="19" spans="1:4" ht="29.25" customHeight="1">
      <c r="A19" s="397" t="s">
        <v>39</v>
      </c>
      <c r="B19" s="398" t="s">
        <v>130</v>
      </c>
      <c r="C19" s="247">
        <v>778163</v>
      </c>
      <c r="D19" s="247">
        <v>778163</v>
      </c>
    </row>
    <row r="20" spans="1:4" ht="15" hidden="1" customHeight="1">
      <c r="A20" s="397"/>
      <c r="B20" s="398"/>
      <c r="C20" s="248"/>
      <c r="D20" s="248"/>
    </row>
    <row r="21" spans="1:4" ht="41.25" customHeight="1">
      <c r="A21" s="7" t="s">
        <v>40</v>
      </c>
      <c r="B21" s="6" t="s">
        <v>131</v>
      </c>
      <c r="C21" s="240">
        <v>19804634.039999999</v>
      </c>
      <c r="D21" s="240">
        <v>19804634.039999999</v>
      </c>
    </row>
    <row r="22" spans="1:4">
      <c r="A22" s="241" t="s">
        <v>70</v>
      </c>
      <c r="B22" s="242" t="s">
        <v>71</v>
      </c>
      <c r="C22" s="248">
        <v>415.6</v>
      </c>
      <c r="D22" s="248">
        <v>367.86</v>
      </c>
    </row>
    <row r="23" spans="1:4" ht="29.25" customHeight="1">
      <c r="A23" s="241" t="s">
        <v>41</v>
      </c>
      <c r="B23" s="242" t="s">
        <v>21</v>
      </c>
      <c r="C23" s="247">
        <v>4707308</v>
      </c>
      <c r="D23" s="247">
        <v>4707308</v>
      </c>
    </row>
    <row r="24" spans="1:4">
      <c r="A24" s="241" t="s">
        <v>42</v>
      </c>
      <c r="B24" s="242" t="s">
        <v>22</v>
      </c>
      <c r="C24" s="30">
        <v>4501914.2699999996</v>
      </c>
      <c r="D24" s="30">
        <v>6159615.29</v>
      </c>
    </row>
    <row r="25" spans="1:4">
      <c r="A25" s="241" t="s">
        <v>43</v>
      </c>
      <c r="B25" s="242" t="s">
        <v>23</v>
      </c>
      <c r="C25" s="248">
        <v>3976768.8</v>
      </c>
      <c r="D25" s="248">
        <v>2436268.7999999998</v>
      </c>
    </row>
    <row r="26" spans="1:4" ht="16.5" customHeight="1">
      <c r="A26" s="399" t="s">
        <v>44</v>
      </c>
      <c r="B26" s="400" t="s">
        <v>24</v>
      </c>
      <c r="C26" s="396">
        <f>C28</f>
        <v>6748390</v>
      </c>
      <c r="D26" s="396">
        <f>D28</f>
        <v>5462390</v>
      </c>
    </row>
    <row r="27" spans="1:4" ht="15" hidden="1" customHeight="1">
      <c r="A27" s="399"/>
      <c r="B27" s="400"/>
      <c r="C27" s="396"/>
      <c r="D27" s="396"/>
    </row>
    <row r="28" spans="1:4" ht="26.25" customHeight="1">
      <c r="A28" s="241" t="s">
        <v>441</v>
      </c>
      <c r="B28" s="398" t="s">
        <v>442</v>
      </c>
      <c r="C28" s="335">
        <v>6748390</v>
      </c>
      <c r="D28" s="335">
        <v>5462390</v>
      </c>
    </row>
    <row r="29" spans="1:4" ht="15" hidden="1" customHeight="1">
      <c r="A29" s="241"/>
      <c r="B29" s="398"/>
      <c r="C29" s="335"/>
      <c r="D29" s="335"/>
    </row>
    <row r="30" spans="1:4" ht="14.25" customHeight="1">
      <c r="A30" s="243" t="s">
        <v>45</v>
      </c>
      <c r="B30" s="244" t="s">
        <v>25</v>
      </c>
      <c r="C30" s="249">
        <f>C31+C32+C33</f>
        <v>11304600.970000001</v>
      </c>
      <c r="D30" s="249">
        <f>D31+D32+D33</f>
        <v>56915532.280000001</v>
      </c>
    </row>
    <row r="31" spans="1:4">
      <c r="A31" s="241" t="s">
        <v>46</v>
      </c>
      <c r="B31" s="242" t="s">
        <v>26</v>
      </c>
      <c r="C31" s="248">
        <v>740330.97</v>
      </c>
      <c r="D31" s="248">
        <v>46181392.280000001</v>
      </c>
    </row>
    <row r="32" spans="1:4">
      <c r="A32" s="241" t="s">
        <v>47</v>
      </c>
      <c r="B32" s="242" t="s">
        <v>27</v>
      </c>
      <c r="C32" s="248">
        <v>8089270</v>
      </c>
      <c r="D32" s="248">
        <v>8659140</v>
      </c>
    </row>
    <row r="33" spans="1:4">
      <c r="A33" s="241" t="s">
        <v>48</v>
      </c>
      <c r="B33" s="242" t="s">
        <v>28</v>
      </c>
      <c r="C33" s="248">
        <v>2475000</v>
      </c>
      <c r="D33" s="248">
        <v>2075000</v>
      </c>
    </row>
    <row r="34" spans="1:4">
      <c r="A34" s="243" t="s">
        <v>133</v>
      </c>
      <c r="B34" s="244" t="s">
        <v>132</v>
      </c>
      <c r="C34" s="249">
        <f>C35+C36+C37</f>
        <v>27854473.5</v>
      </c>
      <c r="D34" s="249">
        <f>D35+D36+D37</f>
        <v>25107957.460000001</v>
      </c>
    </row>
    <row r="35" spans="1:4">
      <c r="A35" s="241" t="s">
        <v>128</v>
      </c>
      <c r="B35" s="242" t="s">
        <v>134</v>
      </c>
      <c r="C35" s="258">
        <v>3467100</v>
      </c>
      <c r="D35" s="258">
        <v>2267100</v>
      </c>
    </row>
    <row r="36" spans="1:4">
      <c r="A36" s="241" t="s">
        <v>127</v>
      </c>
      <c r="B36" s="242" t="s">
        <v>135</v>
      </c>
      <c r="C36" s="248">
        <v>22938873.5</v>
      </c>
      <c r="D36" s="248">
        <v>21392357.460000001</v>
      </c>
    </row>
    <row r="37" spans="1:4">
      <c r="A37" s="241" t="s">
        <v>129</v>
      </c>
      <c r="B37" s="242" t="s">
        <v>136</v>
      </c>
      <c r="C37" s="234">
        <v>1448500</v>
      </c>
      <c r="D37" s="234">
        <v>1448500</v>
      </c>
    </row>
    <row r="38" spans="1:4">
      <c r="A38" s="243" t="s">
        <v>49</v>
      </c>
      <c r="B38" s="48" t="s">
        <v>67</v>
      </c>
      <c r="C38" s="249">
        <f>C39+C40+C42+C43+C41</f>
        <v>158142807.36000001</v>
      </c>
      <c r="D38" s="249">
        <f>D39+D40+D42+D43+D41</f>
        <v>160185501.68000001</v>
      </c>
    </row>
    <row r="39" spans="1:4">
      <c r="A39" s="241" t="s">
        <v>50</v>
      </c>
      <c r="B39" s="23" t="s">
        <v>29</v>
      </c>
      <c r="C39" s="248">
        <v>19228542</v>
      </c>
      <c r="D39" s="248">
        <v>19404347.199999999</v>
      </c>
    </row>
    <row r="40" spans="1:4">
      <c r="A40" s="241" t="s">
        <v>51</v>
      </c>
      <c r="B40" s="23" t="s">
        <v>30</v>
      </c>
      <c r="C40" s="248">
        <v>121003982.81</v>
      </c>
      <c r="D40" s="248">
        <v>122870871.93000001</v>
      </c>
    </row>
    <row r="41" spans="1:4">
      <c r="A41" s="241" t="s">
        <v>139</v>
      </c>
      <c r="B41" s="23" t="s">
        <v>140</v>
      </c>
      <c r="C41" s="248">
        <v>5394063.5499999998</v>
      </c>
      <c r="D41" s="248">
        <v>5394063.5499999998</v>
      </c>
    </row>
    <row r="42" spans="1:4">
      <c r="A42" s="241" t="s">
        <v>52</v>
      </c>
      <c r="B42" s="23" t="s">
        <v>114</v>
      </c>
      <c r="C42" s="248">
        <v>340000</v>
      </c>
      <c r="D42" s="248">
        <v>340000</v>
      </c>
    </row>
    <row r="43" spans="1:4">
      <c r="A43" s="241" t="s">
        <v>53</v>
      </c>
      <c r="B43" s="23" t="s">
        <v>31</v>
      </c>
      <c r="C43" s="248">
        <v>12176219</v>
      </c>
      <c r="D43" s="248">
        <v>12176219</v>
      </c>
    </row>
    <row r="44" spans="1:4">
      <c r="A44" s="243" t="s">
        <v>54</v>
      </c>
      <c r="B44" s="48" t="s">
        <v>101</v>
      </c>
      <c r="C44" s="249">
        <f>C45+C46</f>
        <v>9374236.2100000009</v>
      </c>
      <c r="D44" s="249">
        <f>D45+D46</f>
        <v>9374279.2100000009</v>
      </c>
    </row>
    <row r="45" spans="1:4">
      <c r="A45" s="241" t="s">
        <v>55</v>
      </c>
      <c r="B45" s="23" t="s">
        <v>32</v>
      </c>
      <c r="C45" s="234">
        <v>7020057.21</v>
      </c>
      <c r="D45" s="234">
        <v>7020100.21</v>
      </c>
    </row>
    <row r="46" spans="1:4">
      <c r="A46" s="241" t="s">
        <v>99</v>
      </c>
      <c r="B46" s="23" t="s">
        <v>100</v>
      </c>
      <c r="C46" s="248">
        <v>2354179</v>
      </c>
      <c r="D46" s="248">
        <v>2354179</v>
      </c>
    </row>
    <row r="47" spans="1:4">
      <c r="A47" s="243" t="s">
        <v>56</v>
      </c>
      <c r="B47" s="48" t="s">
        <v>33</v>
      </c>
      <c r="C47" s="249">
        <f>C48+C50+C49</f>
        <v>3328756.7</v>
      </c>
      <c r="D47" s="249">
        <f>D48+D50+D49</f>
        <v>3328756.7</v>
      </c>
    </row>
    <row r="48" spans="1:4">
      <c r="A48" s="241" t="s">
        <v>57</v>
      </c>
      <c r="B48" s="23" t="s">
        <v>34</v>
      </c>
      <c r="C48" s="248">
        <v>1792320</v>
      </c>
      <c r="D48" s="248">
        <v>1792320</v>
      </c>
    </row>
    <row r="49" spans="1:4">
      <c r="A49" s="241" t="s">
        <v>111</v>
      </c>
      <c r="B49" s="23" t="s">
        <v>112</v>
      </c>
      <c r="C49" s="234"/>
      <c r="D49" s="234"/>
    </row>
    <row r="50" spans="1:4">
      <c r="A50" s="241" t="s">
        <v>58</v>
      </c>
      <c r="B50" s="23" t="s">
        <v>35</v>
      </c>
      <c r="C50" s="234">
        <v>1536436.7</v>
      </c>
      <c r="D50" s="234">
        <v>1536436.7</v>
      </c>
    </row>
    <row r="51" spans="1:4">
      <c r="A51" s="243" t="s">
        <v>59</v>
      </c>
      <c r="B51" s="48" t="s">
        <v>36</v>
      </c>
      <c r="C51" s="249">
        <f>C52+C53</f>
        <v>530000</v>
      </c>
      <c r="D51" s="249">
        <f>D52+D53</f>
        <v>530000</v>
      </c>
    </row>
    <row r="52" spans="1:4">
      <c r="A52" s="241" t="s">
        <v>258</v>
      </c>
      <c r="B52" s="23" t="s">
        <v>260</v>
      </c>
      <c r="C52" s="234">
        <v>330000</v>
      </c>
      <c r="D52" s="234">
        <v>330000</v>
      </c>
    </row>
    <row r="53" spans="1:4">
      <c r="A53" s="241" t="s">
        <v>303</v>
      </c>
      <c r="B53" s="23" t="s">
        <v>304</v>
      </c>
      <c r="C53" s="234">
        <v>200000</v>
      </c>
      <c r="D53" s="234">
        <v>200000</v>
      </c>
    </row>
    <row r="54" spans="1:4" ht="21.75" customHeight="1">
      <c r="A54" s="276"/>
      <c r="B54" s="48" t="s">
        <v>37</v>
      </c>
      <c r="C54" s="274">
        <f>C17+C26+C30+C38+C44+C47+C51+C34</f>
        <v>252638872.45000002</v>
      </c>
      <c r="D54" s="274">
        <f>D17+D26+D30+D38+D44+D47+D51+D34</f>
        <v>296377178.31999999</v>
      </c>
    </row>
    <row r="56" spans="1:4">
      <c r="B56" s="68"/>
    </row>
    <row r="57" spans="1:4" ht="51.75" customHeight="1">
      <c r="B57" s="5"/>
    </row>
  </sheetData>
  <mergeCells count="26">
    <mergeCell ref="B7:D7"/>
    <mergeCell ref="B8:D8"/>
    <mergeCell ref="B9:D9"/>
    <mergeCell ref="B10:D10"/>
    <mergeCell ref="B11:C11"/>
    <mergeCell ref="A19:A20"/>
    <mergeCell ref="B19:B20"/>
    <mergeCell ref="A26:A27"/>
    <mergeCell ref="B26:B27"/>
    <mergeCell ref="C26:C27"/>
    <mergeCell ref="B28:B29"/>
    <mergeCell ref="C28:C29"/>
    <mergeCell ref="D28:D29"/>
    <mergeCell ref="B1:D1"/>
    <mergeCell ref="B2:D2"/>
    <mergeCell ref="B3:D3"/>
    <mergeCell ref="B4:D4"/>
    <mergeCell ref="B5:D5"/>
    <mergeCell ref="D26:D27"/>
    <mergeCell ref="A12:C12"/>
    <mergeCell ref="A13:C13"/>
    <mergeCell ref="A14:D14"/>
    <mergeCell ref="A15:A16"/>
    <mergeCell ref="B15:B16"/>
    <mergeCell ref="C15:D15"/>
    <mergeCell ref="B6:D6"/>
  </mergeCells>
  <pageMargins left="0.9055118110236221" right="0.70866141732283472" top="0.74803149606299213" bottom="0.74803149606299213" header="0.31496062992125984" footer="0.31496062992125984"/>
  <pageSetup paperSize="9" scale="81" orientation="portrait" r:id="rId1"/>
</worksheet>
</file>

<file path=xl/worksheets/sheet8.xml><?xml version="1.0" encoding="utf-8"?>
<worksheet xmlns="http://schemas.openxmlformats.org/spreadsheetml/2006/main" xmlns:r="http://schemas.openxmlformats.org/officeDocument/2006/relationships">
  <dimension ref="A1:M217"/>
  <sheetViews>
    <sheetView view="pageBreakPreview" zoomScale="87" zoomScaleSheetLayoutView="87" workbookViewId="0">
      <selection activeCell="M120" sqref="M120"/>
    </sheetView>
  </sheetViews>
  <sheetFormatPr defaultRowHeight="15"/>
  <cols>
    <col min="4" max="4" width="27.42578125" customWidth="1"/>
    <col min="5" max="5" width="6.42578125" customWidth="1"/>
    <col min="6" max="6" width="6.5703125" customWidth="1"/>
    <col min="7" max="7" width="3.7109375" customWidth="1"/>
    <col min="8" max="8" width="3.85546875" customWidth="1"/>
    <col min="9" max="9" width="4.5703125" customWidth="1"/>
    <col min="10" max="10" width="6" customWidth="1"/>
    <col min="11" max="11" width="15.7109375" customWidth="1"/>
    <col min="12" max="12" width="13.85546875" customWidth="1"/>
    <col min="13" max="13" width="16" customWidth="1"/>
    <col min="14" max="14" width="9.140625" customWidth="1"/>
  </cols>
  <sheetData>
    <row r="1" spans="1:13" s="152" customFormat="1" ht="15.75">
      <c r="H1" s="377" t="s">
        <v>845</v>
      </c>
      <c r="I1" s="377"/>
      <c r="J1" s="377"/>
      <c r="K1" s="377"/>
      <c r="L1" s="377"/>
      <c r="M1" s="377"/>
    </row>
    <row r="2" spans="1:13" s="152" customFormat="1" ht="15.75">
      <c r="H2" s="377" t="s">
        <v>0</v>
      </c>
      <c r="I2" s="377"/>
      <c r="J2" s="377"/>
      <c r="K2" s="377"/>
      <c r="L2" s="377"/>
      <c r="M2" s="377"/>
    </row>
    <row r="3" spans="1:13" s="152" customFormat="1" ht="15.75">
      <c r="H3" s="377" t="s">
        <v>1</v>
      </c>
      <c r="I3" s="377"/>
      <c r="J3" s="377"/>
      <c r="K3" s="377"/>
      <c r="L3" s="377"/>
      <c r="M3" s="377"/>
    </row>
    <row r="4" spans="1:13" s="152" customFormat="1" ht="15.75">
      <c r="H4" s="377" t="s">
        <v>2</v>
      </c>
      <c r="I4" s="377"/>
      <c r="J4" s="377"/>
      <c r="K4" s="377"/>
      <c r="L4" s="377"/>
      <c r="M4" s="377"/>
    </row>
    <row r="5" spans="1:13" s="152" customFormat="1" ht="15.75">
      <c r="H5" s="377" t="s">
        <v>866</v>
      </c>
      <c r="I5" s="377"/>
      <c r="J5" s="377"/>
      <c r="K5" s="377"/>
      <c r="L5" s="377"/>
      <c r="M5" s="377"/>
    </row>
    <row r="6" spans="1:13" ht="15.75" customHeight="1">
      <c r="A6" s="382"/>
      <c r="B6" s="382"/>
      <c r="C6" s="382"/>
      <c r="D6" s="382"/>
      <c r="E6" s="382"/>
      <c r="F6" s="382"/>
      <c r="G6" s="382"/>
      <c r="H6" s="377" t="s">
        <v>113</v>
      </c>
      <c r="I6" s="377"/>
      <c r="J6" s="377"/>
      <c r="K6" s="377"/>
      <c r="L6" s="377"/>
      <c r="M6" s="377"/>
    </row>
    <row r="7" spans="1:13" ht="15.75" customHeight="1">
      <c r="A7" s="382"/>
      <c r="B7" s="382"/>
      <c r="C7" s="382"/>
      <c r="D7" s="382"/>
      <c r="E7" s="382"/>
      <c r="F7" s="382"/>
      <c r="G7" s="382"/>
      <c r="H7" s="377" t="s">
        <v>0</v>
      </c>
      <c r="I7" s="377"/>
      <c r="J7" s="377"/>
      <c r="K7" s="377"/>
      <c r="L7" s="377"/>
      <c r="M7" s="377"/>
    </row>
    <row r="8" spans="1:13" ht="15.75" customHeight="1">
      <c r="A8" s="382"/>
      <c r="B8" s="382"/>
      <c r="C8" s="382"/>
      <c r="D8" s="382"/>
      <c r="E8" s="382"/>
      <c r="F8" s="382"/>
      <c r="G8" s="382"/>
      <c r="H8" s="377" t="s">
        <v>1</v>
      </c>
      <c r="I8" s="377"/>
      <c r="J8" s="377"/>
      <c r="K8" s="377"/>
      <c r="L8" s="377"/>
      <c r="M8" s="377"/>
    </row>
    <row r="9" spans="1:13" ht="15.75" customHeight="1">
      <c r="A9" s="382"/>
      <c r="B9" s="382"/>
      <c r="C9" s="382"/>
      <c r="D9" s="382"/>
      <c r="E9" s="382"/>
      <c r="F9" s="382"/>
      <c r="G9" s="382"/>
      <c r="H9" s="377" t="s">
        <v>2</v>
      </c>
      <c r="I9" s="377"/>
      <c r="J9" s="377"/>
      <c r="K9" s="377"/>
      <c r="L9" s="377"/>
      <c r="M9" s="377"/>
    </row>
    <row r="10" spans="1:13" ht="15.75" customHeight="1">
      <c r="A10" s="382"/>
      <c r="B10" s="382"/>
      <c r="C10" s="382"/>
      <c r="D10" s="382"/>
      <c r="E10" s="382"/>
      <c r="F10" s="382"/>
      <c r="G10" s="382"/>
      <c r="H10" s="377" t="s">
        <v>651</v>
      </c>
      <c r="I10" s="377"/>
      <c r="J10" s="377"/>
      <c r="K10" s="377"/>
      <c r="L10" s="377"/>
      <c r="M10" s="377"/>
    </row>
    <row r="11" spans="1:13">
      <c r="A11" s="382"/>
      <c r="B11" s="382"/>
      <c r="C11" s="382"/>
      <c r="D11" s="382"/>
      <c r="E11" s="382"/>
      <c r="F11" s="382"/>
      <c r="G11" s="382"/>
      <c r="I11" s="382"/>
      <c r="J11" s="382"/>
      <c r="K11" s="382"/>
    </row>
    <row r="12" spans="1:13" ht="15.75" customHeight="1">
      <c r="A12" s="379" t="s">
        <v>66</v>
      </c>
      <c r="B12" s="379"/>
      <c r="C12" s="379"/>
      <c r="D12" s="379"/>
      <c r="E12" s="379"/>
      <c r="F12" s="379"/>
      <c r="G12" s="379"/>
      <c r="H12" s="379"/>
      <c r="I12" s="379"/>
      <c r="J12" s="379"/>
      <c r="K12" s="379"/>
    </row>
    <row r="13" spans="1:13" ht="15.75" customHeight="1">
      <c r="A13" s="379" t="s">
        <v>476</v>
      </c>
      <c r="B13" s="379"/>
      <c r="C13" s="379"/>
      <c r="D13" s="379"/>
      <c r="E13" s="379"/>
      <c r="F13" s="379"/>
      <c r="G13" s="379"/>
      <c r="H13" s="379"/>
      <c r="I13" s="379"/>
      <c r="J13" s="379"/>
      <c r="K13" s="379"/>
    </row>
    <row r="14" spans="1:13">
      <c r="A14" s="382"/>
      <c r="B14" s="382"/>
      <c r="C14" s="382"/>
      <c r="D14" s="382"/>
      <c r="G14" s="382"/>
      <c r="H14" s="382"/>
      <c r="I14" s="382"/>
      <c r="J14" s="382"/>
      <c r="K14" s="382"/>
    </row>
    <row r="15" spans="1:13" ht="15" customHeight="1">
      <c r="A15" s="412"/>
      <c r="B15" s="412"/>
      <c r="C15" s="412"/>
      <c r="D15" s="412"/>
      <c r="G15" s="412"/>
      <c r="H15" s="412"/>
      <c r="I15" s="412"/>
      <c r="J15" s="416" t="s">
        <v>246</v>
      </c>
      <c r="K15" s="416"/>
      <c r="L15" s="416"/>
      <c r="M15" s="416"/>
    </row>
    <row r="16" spans="1:13" ht="15" customHeight="1">
      <c r="A16" s="413"/>
      <c r="B16" s="413"/>
      <c r="C16" s="413"/>
      <c r="D16" s="413"/>
      <c r="E16" s="413" t="s">
        <v>68</v>
      </c>
      <c r="F16" s="413" t="s">
        <v>60</v>
      </c>
      <c r="G16" s="364" t="s">
        <v>10</v>
      </c>
      <c r="H16" s="364"/>
      <c r="I16" s="364"/>
      <c r="J16" s="364" t="s">
        <v>61</v>
      </c>
      <c r="K16" s="364" t="s">
        <v>471</v>
      </c>
      <c r="L16" s="364" t="s">
        <v>673</v>
      </c>
      <c r="M16" s="364" t="s">
        <v>471</v>
      </c>
    </row>
    <row r="17" spans="1:13">
      <c r="A17" s="413"/>
      <c r="B17" s="413"/>
      <c r="C17" s="413"/>
      <c r="D17" s="413"/>
      <c r="E17" s="413"/>
      <c r="F17" s="413"/>
      <c r="G17" s="364"/>
      <c r="H17" s="364"/>
      <c r="I17" s="364"/>
      <c r="J17" s="364"/>
      <c r="K17" s="364"/>
      <c r="L17" s="364"/>
      <c r="M17" s="364"/>
    </row>
    <row r="18" spans="1:13" ht="46.5" customHeight="1">
      <c r="A18" s="413"/>
      <c r="B18" s="413"/>
      <c r="C18" s="413"/>
      <c r="D18" s="413"/>
      <c r="E18" s="413"/>
      <c r="F18" s="413"/>
      <c r="G18" s="364"/>
      <c r="H18" s="364"/>
      <c r="I18" s="364"/>
      <c r="J18" s="364"/>
      <c r="K18" s="364"/>
      <c r="L18" s="364"/>
      <c r="M18" s="364"/>
    </row>
    <row r="19" spans="1:13" ht="28.5" customHeight="1">
      <c r="A19" s="411" t="s">
        <v>62</v>
      </c>
      <c r="B19" s="411"/>
      <c r="C19" s="411"/>
      <c r="D19" s="411"/>
      <c r="E19" s="87" t="s">
        <v>64</v>
      </c>
      <c r="F19" s="90"/>
      <c r="G19" s="401"/>
      <c r="H19" s="401"/>
      <c r="I19" s="401"/>
      <c r="J19" s="279"/>
      <c r="K19" s="265">
        <f>K20+K21+K22+K23+K24+K25+K26+K27+K28+K29+K30+K31+K32+K34+K35+K36+K37+K41+K42+K43+K44+K46+K45+K47+K48+K50+K51+K52+K53+K54+K55+K56+K57+K58+K59+K60+K61+K62+K63+K64+K66+K67+K68+K38+K39+K40+K69+K65+K33+K49</f>
        <v>61406123.670000002</v>
      </c>
      <c r="L19" s="265">
        <f t="shared" ref="L19:M19" si="0">L20+L21+L22+L23+L24+L25+L26+L27+L28+L29+L30+L31+L32+L34+L35+L36+L37+L41+L42+L43+L44+L46+L45+L47+L48+L50+L51+L52+L53+L54+L55+L56+L57+L58+L59+L60+L61+L62+L63+L64+L66+L67+L68+L38+L39+L40+L69+L65+L33+L49</f>
        <v>3820460.6799999997</v>
      </c>
      <c r="M19" s="265">
        <f t="shared" si="0"/>
        <v>65226584.350000001</v>
      </c>
    </row>
    <row r="20" spans="1:13" ht="80.25" customHeight="1">
      <c r="A20" s="405" t="s">
        <v>92</v>
      </c>
      <c r="B20" s="405"/>
      <c r="C20" s="405"/>
      <c r="D20" s="405"/>
      <c r="E20" s="88" t="s">
        <v>64</v>
      </c>
      <c r="F20" s="88" t="s">
        <v>72</v>
      </c>
      <c r="G20" s="406">
        <v>4190000250</v>
      </c>
      <c r="H20" s="406"/>
      <c r="I20" s="406"/>
      <c r="J20" s="278">
        <v>100</v>
      </c>
      <c r="K20" s="157">
        <v>1706906</v>
      </c>
      <c r="L20" s="157"/>
      <c r="M20" s="157">
        <f>K20+L20</f>
        <v>1706906</v>
      </c>
    </row>
    <row r="21" spans="1:13" ht="79.5" customHeight="1">
      <c r="A21" s="373" t="s">
        <v>409</v>
      </c>
      <c r="B21" s="373"/>
      <c r="C21" s="373"/>
      <c r="D21" s="373"/>
      <c r="E21" s="88" t="s">
        <v>64</v>
      </c>
      <c r="F21" s="88" t="s">
        <v>40</v>
      </c>
      <c r="G21" s="406">
        <v>3330180360</v>
      </c>
      <c r="H21" s="406"/>
      <c r="I21" s="406"/>
      <c r="J21" s="278">
        <v>100</v>
      </c>
      <c r="K21" s="157">
        <v>465194.17</v>
      </c>
      <c r="L21" s="157"/>
      <c r="M21" s="157">
        <f t="shared" ref="M21:M69" si="1">K21+L21</f>
        <v>465194.17</v>
      </c>
    </row>
    <row r="22" spans="1:13" s="92" customFormat="1" ht="54" customHeight="1">
      <c r="A22" s="373" t="s">
        <v>569</v>
      </c>
      <c r="B22" s="373"/>
      <c r="C22" s="373"/>
      <c r="D22" s="373"/>
      <c r="E22" s="88" t="s">
        <v>64</v>
      </c>
      <c r="F22" s="88" t="s">
        <v>40</v>
      </c>
      <c r="G22" s="364">
        <v>3330180360</v>
      </c>
      <c r="H22" s="364"/>
      <c r="I22" s="364"/>
      <c r="J22" s="93" t="s">
        <v>584</v>
      </c>
      <c r="K22" s="157">
        <v>41553.29</v>
      </c>
      <c r="L22" s="157"/>
      <c r="M22" s="157">
        <f t="shared" si="1"/>
        <v>41553.29</v>
      </c>
    </row>
    <row r="23" spans="1:13" ht="81" customHeight="1">
      <c r="A23" s="405" t="s">
        <v>511</v>
      </c>
      <c r="B23" s="405"/>
      <c r="C23" s="405"/>
      <c r="D23" s="405"/>
      <c r="E23" s="88" t="s">
        <v>64</v>
      </c>
      <c r="F23" s="88" t="s">
        <v>40</v>
      </c>
      <c r="G23" s="406">
        <v>4190000280</v>
      </c>
      <c r="H23" s="406"/>
      <c r="I23" s="406"/>
      <c r="J23" s="278">
        <v>100</v>
      </c>
      <c r="K23" s="157">
        <v>19622551</v>
      </c>
      <c r="L23" s="157"/>
      <c r="M23" s="157">
        <f t="shared" si="1"/>
        <v>19622551</v>
      </c>
    </row>
    <row r="24" spans="1:13" ht="41.25" customHeight="1">
      <c r="A24" s="405" t="s">
        <v>512</v>
      </c>
      <c r="B24" s="405"/>
      <c r="C24" s="405"/>
      <c r="D24" s="405"/>
      <c r="E24" s="88" t="s">
        <v>64</v>
      </c>
      <c r="F24" s="88" t="s">
        <v>40</v>
      </c>
      <c r="G24" s="406">
        <v>4190000280</v>
      </c>
      <c r="H24" s="406"/>
      <c r="I24" s="406"/>
      <c r="J24" s="278">
        <v>200</v>
      </c>
      <c r="K24" s="157">
        <v>956615.8</v>
      </c>
      <c r="L24" s="157"/>
      <c r="M24" s="157">
        <f t="shared" si="1"/>
        <v>956615.8</v>
      </c>
    </row>
    <row r="25" spans="1:13" ht="31.5" customHeight="1">
      <c r="A25" s="405" t="s">
        <v>513</v>
      </c>
      <c r="B25" s="405"/>
      <c r="C25" s="405"/>
      <c r="D25" s="405"/>
      <c r="E25" s="88" t="s">
        <v>64</v>
      </c>
      <c r="F25" s="88" t="s">
        <v>40</v>
      </c>
      <c r="G25" s="406">
        <v>4190000280</v>
      </c>
      <c r="H25" s="406"/>
      <c r="I25" s="406"/>
      <c r="J25" s="278">
        <v>800</v>
      </c>
      <c r="K25" s="157">
        <v>5900</v>
      </c>
      <c r="L25" s="157"/>
      <c r="M25" s="157">
        <f t="shared" si="1"/>
        <v>5900</v>
      </c>
    </row>
    <row r="26" spans="1:13" ht="65.25" customHeight="1">
      <c r="A26" s="373" t="s">
        <v>585</v>
      </c>
      <c r="B26" s="373"/>
      <c r="C26" s="373"/>
      <c r="D26" s="373"/>
      <c r="E26" s="88" t="s">
        <v>64</v>
      </c>
      <c r="F26" s="88" t="s">
        <v>70</v>
      </c>
      <c r="G26" s="364">
        <v>4490051200</v>
      </c>
      <c r="H26" s="364"/>
      <c r="I26" s="364"/>
      <c r="J26" s="267">
        <v>200</v>
      </c>
      <c r="K26" s="269">
        <v>398.12</v>
      </c>
      <c r="L26" s="157"/>
      <c r="M26" s="157">
        <f t="shared" si="1"/>
        <v>398.12</v>
      </c>
    </row>
    <row r="27" spans="1:13" ht="55.5" customHeight="1">
      <c r="A27" s="405" t="s">
        <v>672</v>
      </c>
      <c r="B27" s="405"/>
      <c r="C27" s="405"/>
      <c r="D27" s="405"/>
      <c r="E27" s="88" t="s">
        <v>64</v>
      </c>
      <c r="F27" s="88" t="s">
        <v>43</v>
      </c>
      <c r="G27" s="406">
        <v>2890120600</v>
      </c>
      <c r="H27" s="406"/>
      <c r="I27" s="406"/>
      <c r="J27" s="278">
        <v>200</v>
      </c>
      <c r="K27" s="157">
        <v>600000</v>
      </c>
      <c r="L27" s="157"/>
      <c r="M27" s="157">
        <f t="shared" si="1"/>
        <v>600000</v>
      </c>
    </row>
    <row r="28" spans="1:13" ht="54.75" customHeight="1">
      <c r="A28" s="405" t="s">
        <v>356</v>
      </c>
      <c r="B28" s="405"/>
      <c r="C28" s="405"/>
      <c r="D28" s="405"/>
      <c r="E28" s="88" t="s">
        <v>64</v>
      </c>
      <c r="F28" s="88" t="s">
        <v>43</v>
      </c>
      <c r="G28" s="406">
        <v>3110120800</v>
      </c>
      <c r="H28" s="406"/>
      <c r="I28" s="406"/>
      <c r="J28" s="278">
        <v>200</v>
      </c>
      <c r="K28" s="157">
        <v>400000</v>
      </c>
      <c r="L28" s="157"/>
      <c r="M28" s="157">
        <f t="shared" si="1"/>
        <v>400000</v>
      </c>
    </row>
    <row r="29" spans="1:13" ht="39.75" customHeight="1">
      <c r="A29" s="405" t="s">
        <v>357</v>
      </c>
      <c r="B29" s="405"/>
      <c r="C29" s="405"/>
      <c r="D29" s="405"/>
      <c r="E29" s="88" t="s">
        <v>64</v>
      </c>
      <c r="F29" s="88" t="s">
        <v>43</v>
      </c>
      <c r="G29" s="406">
        <v>3110120810</v>
      </c>
      <c r="H29" s="406"/>
      <c r="I29" s="406"/>
      <c r="J29" s="278">
        <v>200</v>
      </c>
      <c r="K29" s="157">
        <v>100000</v>
      </c>
      <c r="L29" s="157"/>
      <c r="M29" s="157">
        <f t="shared" si="1"/>
        <v>100000</v>
      </c>
    </row>
    <row r="30" spans="1:13" ht="54.75" customHeight="1">
      <c r="A30" s="405" t="s">
        <v>358</v>
      </c>
      <c r="B30" s="405"/>
      <c r="C30" s="405"/>
      <c r="D30" s="405"/>
      <c r="E30" s="88" t="s">
        <v>64</v>
      </c>
      <c r="F30" s="88" t="s">
        <v>43</v>
      </c>
      <c r="G30" s="406">
        <v>3110220820</v>
      </c>
      <c r="H30" s="406"/>
      <c r="I30" s="406"/>
      <c r="J30" s="278">
        <v>200</v>
      </c>
      <c r="K30" s="157">
        <v>1200000</v>
      </c>
      <c r="L30" s="157"/>
      <c r="M30" s="157">
        <f t="shared" si="1"/>
        <v>1200000</v>
      </c>
    </row>
    <row r="31" spans="1:13" ht="39" customHeight="1">
      <c r="A31" s="405" t="s">
        <v>362</v>
      </c>
      <c r="B31" s="405"/>
      <c r="C31" s="405"/>
      <c r="D31" s="405"/>
      <c r="E31" s="88" t="s">
        <v>64</v>
      </c>
      <c r="F31" s="88" t="s">
        <v>43</v>
      </c>
      <c r="G31" s="406">
        <v>3210100700</v>
      </c>
      <c r="H31" s="406"/>
      <c r="I31" s="406"/>
      <c r="J31" s="278">
        <v>200</v>
      </c>
      <c r="K31" s="157">
        <v>40000</v>
      </c>
      <c r="L31" s="157"/>
      <c r="M31" s="157">
        <f t="shared" si="1"/>
        <v>40000</v>
      </c>
    </row>
    <row r="32" spans="1:13" ht="39.75" customHeight="1">
      <c r="A32" s="405" t="s">
        <v>365</v>
      </c>
      <c r="B32" s="405"/>
      <c r="C32" s="405"/>
      <c r="D32" s="405"/>
      <c r="E32" s="88" t="s">
        <v>64</v>
      </c>
      <c r="F32" s="88" t="s">
        <v>43</v>
      </c>
      <c r="G32" s="406">
        <v>3210100740</v>
      </c>
      <c r="H32" s="406"/>
      <c r="I32" s="406"/>
      <c r="J32" s="278">
        <v>200</v>
      </c>
      <c r="K32" s="157">
        <v>0</v>
      </c>
      <c r="L32" s="157"/>
      <c r="M32" s="157">
        <f t="shared" si="1"/>
        <v>0</v>
      </c>
    </row>
    <row r="33" spans="1:13" s="212" customFormat="1" ht="39.75" customHeight="1">
      <c r="A33" s="405" t="s">
        <v>365</v>
      </c>
      <c r="B33" s="405"/>
      <c r="C33" s="405"/>
      <c r="D33" s="405"/>
      <c r="E33" s="88" t="s">
        <v>64</v>
      </c>
      <c r="F33" s="88" t="s">
        <v>43</v>
      </c>
      <c r="G33" s="406">
        <v>3220100740</v>
      </c>
      <c r="H33" s="406"/>
      <c r="I33" s="406"/>
      <c r="J33" s="278">
        <v>200</v>
      </c>
      <c r="K33" s="157">
        <v>10000</v>
      </c>
      <c r="L33" s="157"/>
      <c r="M33" s="157">
        <f t="shared" si="1"/>
        <v>10000</v>
      </c>
    </row>
    <row r="34" spans="1:13" ht="52.5" customHeight="1">
      <c r="A34" s="405" t="s">
        <v>369</v>
      </c>
      <c r="B34" s="405"/>
      <c r="C34" s="405"/>
      <c r="D34" s="405"/>
      <c r="E34" s="88" t="s">
        <v>64</v>
      </c>
      <c r="F34" s="88" t="s">
        <v>43</v>
      </c>
      <c r="G34" s="406">
        <v>3310100810</v>
      </c>
      <c r="H34" s="406"/>
      <c r="I34" s="406"/>
      <c r="J34" s="278">
        <v>200</v>
      </c>
      <c r="K34" s="157">
        <v>650000</v>
      </c>
      <c r="L34" s="157"/>
      <c r="M34" s="157">
        <f t="shared" si="1"/>
        <v>650000</v>
      </c>
    </row>
    <row r="35" spans="1:13" ht="65.25" customHeight="1">
      <c r="A35" s="405" t="s">
        <v>370</v>
      </c>
      <c r="B35" s="405"/>
      <c r="C35" s="405"/>
      <c r="D35" s="405"/>
      <c r="E35" s="88" t="s">
        <v>64</v>
      </c>
      <c r="F35" s="88" t="s">
        <v>43</v>
      </c>
      <c r="G35" s="406">
        <v>3310100840</v>
      </c>
      <c r="H35" s="406"/>
      <c r="I35" s="406"/>
      <c r="J35" s="278">
        <v>200</v>
      </c>
      <c r="K35" s="157">
        <v>100000</v>
      </c>
      <c r="L35" s="157"/>
      <c r="M35" s="157">
        <f t="shared" si="1"/>
        <v>100000</v>
      </c>
    </row>
    <row r="36" spans="1:13" ht="56.25" customHeight="1">
      <c r="A36" s="405" t="s">
        <v>373</v>
      </c>
      <c r="B36" s="405"/>
      <c r="C36" s="405"/>
      <c r="D36" s="405"/>
      <c r="E36" s="88" t="s">
        <v>64</v>
      </c>
      <c r="F36" s="88" t="s">
        <v>43</v>
      </c>
      <c r="G36" s="406">
        <v>3320100820</v>
      </c>
      <c r="H36" s="406"/>
      <c r="I36" s="406"/>
      <c r="J36" s="278">
        <v>200</v>
      </c>
      <c r="K36" s="157">
        <v>50000</v>
      </c>
      <c r="L36" s="157"/>
      <c r="M36" s="157">
        <f t="shared" si="1"/>
        <v>50000</v>
      </c>
    </row>
    <row r="37" spans="1:13" ht="55.5" customHeight="1">
      <c r="A37" s="405" t="s">
        <v>107</v>
      </c>
      <c r="B37" s="405"/>
      <c r="C37" s="405"/>
      <c r="D37" s="405"/>
      <c r="E37" s="88" t="s">
        <v>64</v>
      </c>
      <c r="F37" s="88" t="s">
        <v>43</v>
      </c>
      <c r="G37" s="406">
        <v>3320100830</v>
      </c>
      <c r="H37" s="406"/>
      <c r="I37" s="406"/>
      <c r="J37" s="278">
        <v>200</v>
      </c>
      <c r="K37" s="157">
        <v>350000</v>
      </c>
      <c r="L37" s="157"/>
      <c r="M37" s="157">
        <f t="shared" si="1"/>
        <v>350000</v>
      </c>
    </row>
    <row r="38" spans="1:13" s="98" customFormat="1" ht="30.75" customHeight="1">
      <c r="A38" s="408" t="s">
        <v>522</v>
      </c>
      <c r="B38" s="408"/>
      <c r="C38" s="408"/>
      <c r="D38" s="408"/>
      <c r="E38" s="88" t="s">
        <v>64</v>
      </c>
      <c r="F38" s="88" t="s">
        <v>43</v>
      </c>
      <c r="G38" s="406">
        <v>4290020120</v>
      </c>
      <c r="H38" s="406"/>
      <c r="I38" s="406"/>
      <c r="J38" s="271">
        <v>800</v>
      </c>
      <c r="K38" s="157">
        <v>50000</v>
      </c>
      <c r="L38" s="157"/>
      <c r="M38" s="157">
        <f t="shared" si="1"/>
        <v>50000</v>
      </c>
    </row>
    <row r="39" spans="1:13" s="98" customFormat="1" ht="55.5" customHeight="1">
      <c r="A39" s="408" t="s">
        <v>523</v>
      </c>
      <c r="B39" s="408"/>
      <c r="C39" s="408"/>
      <c r="D39" s="408"/>
      <c r="E39" s="88" t="s">
        <v>64</v>
      </c>
      <c r="F39" s="88" t="s">
        <v>43</v>
      </c>
      <c r="G39" s="406">
        <v>4290020140</v>
      </c>
      <c r="H39" s="406"/>
      <c r="I39" s="406"/>
      <c r="J39" s="278">
        <v>200</v>
      </c>
      <c r="K39" s="157">
        <v>84000</v>
      </c>
      <c r="L39" s="157"/>
      <c r="M39" s="157">
        <f t="shared" si="1"/>
        <v>84000</v>
      </c>
    </row>
    <row r="40" spans="1:13" s="118" customFormat="1" ht="84" customHeight="1">
      <c r="A40" s="408" t="s">
        <v>629</v>
      </c>
      <c r="B40" s="408"/>
      <c r="C40" s="408"/>
      <c r="D40" s="408"/>
      <c r="E40" s="88" t="s">
        <v>64</v>
      </c>
      <c r="F40" s="88" t="s">
        <v>43</v>
      </c>
      <c r="G40" s="406">
        <v>4290007030</v>
      </c>
      <c r="H40" s="406"/>
      <c r="I40" s="406"/>
      <c r="J40" s="278">
        <v>300</v>
      </c>
      <c r="K40" s="157">
        <v>15000</v>
      </c>
      <c r="L40" s="157"/>
      <c r="M40" s="157">
        <f t="shared" si="1"/>
        <v>15000</v>
      </c>
    </row>
    <row r="41" spans="1:13" ht="51.75" customHeight="1">
      <c r="A41" s="373" t="s">
        <v>108</v>
      </c>
      <c r="B41" s="373"/>
      <c r="C41" s="373"/>
      <c r="D41" s="373"/>
      <c r="E41" s="88" t="s">
        <v>64</v>
      </c>
      <c r="F41" s="88" t="s">
        <v>43</v>
      </c>
      <c r="G41" s="364">
        <v>4390080350</v>
      </c>
      <c r="H41" s="364"/>
      <c r="I41" s="364"/>
      <c r="J41" s="267">
        <v>200</v>
      </c>
      <c r="K41" s="269">
        <v>6170.4</v>
      </c>
      <c r="L41" s="157"/>
      <c r="M41" s="157">
        <f t="shared" si="1"/>
        <v>6170.4</v>
      </c>
    </row>
    <row r="42" spans="1:13" ht="66" customHeight="1">
      <c r="A42" s="373" t="s">
        <v>596</v>
      </c>
      <c r="B42" s="373"/>
      <c r="C42" s="373"/>
      <c r="D42" s="373"/>
      <c r="E42" s="88" t="s">
        <v>64</v>
      </c>
      <c r="F42" s="88" t="s">
        <v>441</v>
      </c>
      <c r="G42" s="364">
        <v>4290020150</v>
      </c>
      <c r="H42" s="364"/>
      <c r="I42" s="364"/>
      <c r="J42" s="267">
        <v>200</v>
      </c>
      <c r="K42" s="269">
        <v>320000</v>
      </c>
      <c r="L42" s="157"/>
      <c r="M42" s="157">
        <f t="shared" si="1"/>
        <v>320000</v>
      </c>
    </row>
    <row r="43" spans="1:13" s="92" customFormat="1" ht="42.75" customHeight="1">
      <c r="A43" s="373" t="s">
        <v>579</v>
      </c>
      <c r="B43" s="373"/>
      <c r="C43" s="373"/>
      <c r="D43" s="373"/>
      <c r="E43" s="88" t="s">
        <v>64</v>
      </c>
      <c r="F43" s="88" t="s">
        <v>46</v>
      </c>
      <c r="G43" s="364" t="s">
        <v>666</v>
      </c>
      <c r="H43" s="364"/>
      <c r="I43" s="364"/>
      <c r="J43" s="267">
        <v>200</v>
      </c>
      <c r="K43" s="269">
        <v>88096</v>
      </c>
      <c r="L43" s="157"/>
      <c r="M43" s="157">
        <f t="shared" si="1"/>
        <v>88096</v>
      </c>
    </row>
    <row r="44" spans="1:13" ht="66.75" customHeight="1">
      <c r="A44" s="373" t="s">
        <v>440</v>
      </c>
      <c r="B44" s="373"/>
      <c r="C44" s="373"/>
      <c r="D44" s="373"/>
      <c r="E44" s="88" t="s">
        <v>64</v>
      </c>
      <c r="F44" s="88" t="s">
        <v>46</v>
      </c>
      <c r="G44" s="364">
        <v>4390080370</v>
      </c>
      <c r="H44" s="364"/>
      <c r="I44" s="364"/>
      <c r="J44" s="267">
        <v>200</v>
      </c>
      <c r="K44" s="269">
        <v>385890.78</v>
      </c>
      <c r="L44" s="157"/>
      <c r="M44" s="157">
        <f t="shared" si="1"/>
        <v>385890.78</v>
      </c>
    </row>
    <row r="45" spans="1:13" s="92" customFormat="1" ht="104.25" customHeight="1">
      <c r="A45" s="373" t="s">
        <v>305</v>
      </c>
      <c r="B45" s="373"/>
      <c r="C45" s="373"/>
      <c r="D45" s="373"/>
      <c r="E45" s="88" t="s">
        <v>64</v>
      </c>
      <c r="F45" s="88" t="s">
        <v>46</v>
      </c>
      <c r="G45" s="364">
        <v>4390082400</v>
      </c>
      <c r="H45" s="364"/>
      <c r="I45" s="364"/>
      <c r="J45" s="267">
        <v>200</v>
      </c>
      <c r="K45" s="272">
        <v>228137</v>
      </c>
      <c r="L45" s="157"/>
      <c r="M45" s="157">
        <f t="shared" si="1"/>
        <v>228137</v>
      </c>
    </row>
    <row r="46" spans="1:13" ht="64.5" customHeight="1">
      <c r="A46" s="414" t="s">
        <v>340</v>
      </c>
      <c r="B46" s="414"/>
      <c r="C46" s="414"/>
      <c r="D46" s="414"/>
      <c r="E46" s="88" t="s">
        <v>64</v>
      </c>
      <c r="F46" s="88" t="s">
        <v>47</v>
      </c>
      <c r="G46" s="406">
        <v>2710120400</v>
      </c>
      <c r="H46" s="406"/>
      <c r="I46" s="406"/>
      <c r="J46" s="278">
        <v>200</v>
      </c>
      <c r="K46" s="157">
        <v>1163857.22</v>
      </c>
      <c r="L46" s="157"/>
      <c r="M46" s="157">
        <f t="shared" si="1"/>
        <v>1163857.22</v>
      </c>
    </row>
    <row r="47" spans="1:13" ht="69" customHeight="1">
      <c r="A47" s="414" t="s">
        <v>342</v>
      </c>
      <c r="B47" s="414"/>
      <c r="C47" s="414"/>
      <c r="D47" s="414"/>
      <c r="E47" s="88" t="s">
        <v>64</v>
      </c>
      <c r="F47" s="88" t="s">
        <v>47</v>
      </c>
      <c r="G47" s="406">
        <v>2720120410</v>
      </c>
      <c r="H47" s="406"/>
      <c r="I47" s="406"/>
      <c r="J47" s="278">
        <v>200</v>
      </c>
      <c r="K47" s="157">
        <v>826831.46</v>
      </c>
      <c r="L47" s="157">
        <v>-201076.93</v>
      </c>
      <c r="M47" s="157">
        <f t="shared" si="1"/>
        <v>625754.53</v>
      </c>
    </row>
    <row r="48" spans="1:13" ht="90" customHeight="1">
      <c r="A48" s="405" t="s">
        <v>410</v>
      </c>
      <c r="B48" s="405"/>
      <c r="C48" s="405"/>
      <c r="D48" s="405"/>
      <c r="E48" s="88" t="s">
        <v>64</v>
      </c>
      <c r="F48" s="88" t="s">
        <v>47</v>
      </c>
      <c r="G48" s="406" t="s">
        <v>390</v>
      </c>
      <c r="H48" s="406"/>
      <c r="I48" s="406"/>
      <c r="J48" s="278">
        <v>200</v>
      </c>
      <c r="K48" s="157">
        <v>9544793.75</v>
      </c>
      <c r="L48" s="157"/>
      <c r="M48" s="157">
        <f t="shared" si="1"/>
        <v>9544793.75</v>
      </c>
    </row>
    <row r="49" spans="1:13" s="229" customFormat="1" ht="55.5" customHeight="1">
      <c r="A49" s="405" t="s">
        <v>792</v>
      </c>
      <c r="B49" s="405"/>
      <c r="C49" s="405"/>
      <c r="D49" s="405"/>
      <c r="E49" s="88" t="s">
        <v>64</v>
      </c>
      <c r="F49" s="88" t="s">
        <v>47</v>
      </c>
      <c r="G49" s="406" t="s">
        <v>791</v>
      </c>
      <c r="H49" s="406"/>
      <c r="I49" s="406"/>
      <c r="J49" s="278">
        <v>200</v>
      </c>
      <c r="K49" s="157"/>
      <c r="L49" s="272">
        <v>4021537.61</v>
      </c>
      <c r="M49" s="157">
        <f>K49+L49</f>
        <v>4021537.61</v>
      </c>
    </row>
    <row r="50" spans="1:13" ht="105" customHeight="1">
      <c r="A50" s="405" t="s">
        <v>403</v>
      </c>
      <c r="B50" s="405"/>
      <c r="C50" s="405"/>
      <c r="D50" s="405"/>
      <c r="E50" s="88" t="s">
        <v>64</v>
      </c>
      <c r="F50" s="88" t="s">
        <v>47</v>
      </c>
      <c r="G50" s="406">
        <v>2740100610</v>
      </c>
      <c r="H50" s="406"/>
      <c r="I50" s="406"/>
      <c r="J50" s="278">
        <v>200</v>
      </c>
      <c r="K50" s="157">
        <v>250000</v>
      </c>
      <c r="L50" s="157"/>
      <c r="M50" s="157">
        <f t="shared" si="1"/>
        <v>250000</v>
      </c>
    </row>
    <row r="51" spans="1:13" ht="66.75" customHeight="1">
      <c r="A51" s="373" t="s">
        <v>450</v>
      </c>
      <c r="B51" s="373"/>
      <c r="C51" s="373"/>
      <c r="D51" s="373"/>
      <c r="E51" s="88" t="s">
        <v>64</v>
      </c>
      <c r="F51" s="88" t="s">
        <v>48</v>
      </c>
      <c r="G51" s="364">
        <v>2410120200</v>
      </c>
      <c r="H51" s="364"/>
      <c r="I51" s="364"/>
      <c r="J51" s="267">
        <v>800</v>
      </c>
      <c r="K51" s="157">
        <v>30000</v>
      </c>
      <c r="L51" s="157"/>
      <c r="M51" s="157">
        <f t="shared" si="1"/>
        <v>30000</v>
      </c>
    </row>
    <row r="52" spans="1:13" ht="40.5" customHeight="1">
      <c r="A52" s="405" t="s">
        <v>570</v>
      </c>
      <c r="B52" s="405"/>
      <c r="C52" s="405"/>
      <c r="D52" s="405"/>
      <c r="E52" s="88" t="s">
        <v>64</v>
      </c>
      <c r="F52" s="88" t="s">
        <v>48</v>
      </c>
      <c r="G52" s="406">
        <v>2910120700</v>
      </c>
      <c r="H52" s="406"/>
      <c r="I52" s="406"/>
      <c r="J52" s="278">
        <v>200</v>
      </c>
      <c r="K52" s="157">
        <v>550000</v>
      </c>
      <c r="L52" s="157"/>
      <c r="M52" s="157">
        <f t="shared" si="1"/>
        <v>550000</v>
      </c>
    </row>
    <row r="53" spans="1:13" ht="38.25" customHeight="1">
      <c r="A53" s="405" t="s">
        <v>504</v>
      </c>
      <c r="B53" s="405"/>
      <c r="C53" s="405"/>
      <c r="D53" s="405"/>
      <c r="E53" s="88" t="s">
        <v>64</v>
      </c>
      <c r="F53" s="88" t="s">
        <v>48</v>
      </c>
      <c r="G53" s="406">
        <v>2910220710</v>
      </c>
      <c r="H53" s="406"/>
      <c r="I53" s="406"/>
      <c r="J53" s="278">
        <v>200</v>
      </c>
      <c r="K53" s="157">
        <v>149119.04000000001</v>
      </c>
      <c r="L53" s="157"/>
      <c r="M53" s="157">
        <f t="shared" si="1"/>
        <v>149119.04000000001</v>
      </c>
    </row>
    <row r="54" spans="1:13" ht="51.75" customHeight="1">
      <c r="A54" s="405" t="s">
        <v>394</v>
      </c>
      <c r="B54" s="405"/>
      <c r="C54" s="405"/>
      <c r="D54" s="405"/>
      <c r="E54" s="88" t="s">
        <v>64</v>
      </c>
      <c r="F54" s="88" t="s">
        <v>48</v>
      </c>
      <c r="G54" s="406">
        <v>3120120850</v>
      </c>
      <c r="H54" s="406"/>
      <c r="I54" s="406"/>
      <c r="J54" s="278">
        <v>200</v>
      </c>
      <c r="K54" s="157">
        <v>550000</v>
      </c>
      <c r="L54" s="157"/>
      <c r="M54" s="157">
        <f t="shared" si="1"/>
        <v>550000</v>
      </c>
    </row>
    <row r="55" spans="1:13" ht="56.25" customHeight="1">
      <c r="A55" s="405" t="s">
        <v>395</v>
      </c>
      <c r="B55" s="405"/>
      <c r="C55" s="405"/>
      <c r="D55" s="405"/>
      <c r="E55" s="88" t="s">
        <v>64</v>
      </c>
      <c r="F55" s="88" t="s">
        <v>48</v>
      </c>
      <c r="G55" s="406">
        <v>3120120860</v>
      </c>
      <c r="H55" s="406"/>
      <c r="I55" s="406"/>
      <c r="J55" s="278">
        <v>200</v>
      </c>
      <c r="K55" s="157">
        <v>250000</v>
      </c>
      <c r="L55" s="157"/>
      <c r="M55" s="157">
        <f t="shared" si="1"/>
        <v>250000</v>
      </c>
    </row>
    <row r="56" spans="1:13" ht="51.75" customHeight="1">
      <c r="A56" s="405" t="s">
        <v>396</v>
      </c>
      <c r="B56" s="405"/>
      <c r="C56" s="405"/>
      <c r="D56" s="405"/>
      <c r="E56" s="88" t="s">
        <v>64</v>
      </c>
      <c r="F56" s="88" t="s">
        <v>48</v>
      </c>
      <c r="G56" s="406">
        <v>3120120870</v>
      </c>
      <c r="H56" s="406"/>
      <c r="I56" s="406"/>
      <c r="J56" s="278">
        <v>200</v>
      </c>
      <c r="K56" s="157">
        <v>75000</v>
      </c>
      <c r="L56" s="157"/>
      <c r="M56" s="157">
        <f t="shared" si="1"/>
        <v>75000</v>
      </c>
    </row>
    <row r="57" spans="1:13" ht="39.75" customHeight="1">
      <c r="A57" s="398" t="s">
        <v>115</v>
      </c>
      <c r="B57" s="398"/>
      <c r="C57" s="398"/>
      <c r="D57" s="398"/>
      <c r="E57" s="88" t="s">
        <v>64</v>
      </c>
      <c r="F57" s="88" t="s">
        <v>48</v>
      </c>
      <c r="G57" s="358">
        <v>4290020180</v>
      </c>
      <c r="H57" s="358"/>
      <c r="I57" s="358"/>
      <c r="J57" s="266">
        <v>200</v>
      </c>
      <c r="K57" s="263">
        <v>400845</v>
      </c>
      <c r="L57" s="157"/>
      <c r="M57" s="157">
        <f t="shared" si="1"/>
        <v>400845</v>
      </c>
    </row>
    <row r="58" spans="1:13" ht="53.25" customHeight="1">
      <c r="A58" s="405" t="s">
        <v>348</v>
      </c>
      <c r="B58" s="405"/>
      <c r="C58" s="405"/>
      <c r="D58" s="405"/>
      <c r="E58" s="88" t="s">
        <v>64</v>
      </c>
      <c r="F58" s="88" t="s">
        <v>128</v>
      </c>
      <c r="G58" s="406">
        <v>2850120530</v>
      </c>
      <c r="H58" s="406"/>
      <c r="I58" s="406"/>
      <c r="J58" s="278">
        <v>200</v>
      </c>
      <c r="K58" s="157">
        <v>950000</v>
      </c>
      <c r="L58" s="157"/>
      <c r="M58" s="157">
        <f t="shared" si="1"/>
        <v>950000</v>
      </c>
    </row>
    <row r="59" spans="1:13" ht="42.75" customHeight="1">
      <c r="A59" s="405" t="s">
        <v>126</v>
      </c>
      <c r="B59" s="405"/>
      <c r="C59" s="405"/>
      <c r="D59" s="405"/>
      <c r="E59" s="88" t="s">
        <v>64</v>
      </c>
      <c r="F59" s="88" t="s">
        <v>128</v>
      </c>
      <c r="G59" s="406">
        <v>2850120540</v>
      </c>
      <c r="H59" s="406"/>
      <c r="I59" s="406"/>
      <c r="J59" s="278">
        <v>200</v>
      </c>
      <c r="K59" s="157">
        <v>2043200</v>
      </c>
      <c r="L59" s="157"/>
      <c r="M59" s="157">
        <f t="shared" si="1"/>
        <v>2043200</v>
      </c>
    </row>
    <row r="60" spans="1:13" ht="54.75" customHeight="1">
      <c r="A60" s="405" t="s">
        <v>346</v>
      </c>
      <c r="B60" s="405"/>
      <c r="C60" s="405"/>
      <c r="D60" s="405"/>
      <c r="E60" s="88" t="s">
        <v>64</v>
      </c>
      <c r="F60" s="88" t="s">
        <v>127</v>
      </c>
      <c r="G60" s="406">
        <v>2830140020</v>
      </c>
      <c r="H60" s="406"/>
      <c r="I60" s="406"/>
      <c r="J60" s="278">
        <v>400</v>
      </c>
      <c r="K60" s="157">
        <v>2337710</v>
      </c>
      <c r="L60" s="157"/>
      <c r="M60" s="157">
        <f t="shared" si="1"/>
        <v>2337710</v>
      </c>
    </row>
    <row r="61" spans="1:13" ht="41.25" customHeight="1">
      <c r="A61" s="405" t="s">
        <v>125</v>
      </c>
      <c r="B61" s="405"/>
      <c r="C61" s="405"/>
      <c r="D61" s="405"/>
      <c r="E61" s="88" t="s">
        <v>64</v>
      </c>
      <c r="F61" s="88" t="s">
        <v>127</v>
      </c>
      <c r="G61" s="406">
        <v>2870120570</v>
      </c>
      <c r="H61" s="406"/>
      <c r="I61" s="406"/>
      <c r="J61" s="278">
        <v>200</v>
      </c>
      <c r="K61" s="157">
        <v>300000</v>
      </c>
      <c r="L61" s="157"/>
      <c r="M61" s="157">
        <f t="shared" si="1"/>
        <v>300000</v>
      </c>
    </row>
    <row r="62" spans="1:13" s="92" customFormat="1" ht="52.5" customHeight="1">
      <c r="A62" s="405" t="s">
        <v>567</v>
      </c>
      <c r="B62" s="405"/>
      <c r="C62" s="405"/>
      <c r="D62" s="405"/>
      <c r="E62" s="88" t="s">
        <v>64</v>
      </c>
      <c r="F62" s="88" t="s">
        <v>127</v>
      </c>
      <c r="G62" s="406">
        <v>2870120580</v>
      </c>
      <c r="H62" s="406"/>
      <c r="I62" s="406"/>
      <c r="J62" s="278">
        <v>200</v>
      </c>
      <c r="K62" s="157">
        <v>350000</v>
      </c>
      <c r="L62" s="157"/>
      <c r="M62" s="157">
        <f t="shared" si="1"/>
        <v>350000</v>
      </c>
    </row>
    <row r="63" spans="1:13" ht="41.25" customHeight="1">
      <c r="A63" s="405" t="s">
        <v>506</v>
      </c>
      <c r="B63" s="405"/>
      <c r="C63" s="405"/>
      <c r="D63" s="405"/>
      <c r="E63" s="88" t="s">
        <v>64</v>
      </c>
      <c r="F63" s="88" t="s">
        <v>127</v>
      </c>
      <c r="G63" s="406">
        <v>2920220750</v>
      </c>
      <c r="H63" s="406"/>
      <c r="I63" s="406"/>
      <c r="J63" s="278">
        <v>200</v>
      </c>
      <c r="K63" s="157">
        <v>2600000</v>
      </c>
      <c r="L63" s="157"/>
      <c r="M63" s="157">
        <f t="shared" si="1"/>
        <v>2600000</v>
      </c>
    </row>
    <row r="64" spans="1:13" ht="66.75" customHeight="1">
      <c r="A64" s="405" t="s">
        <v>507</v>
      </c>
      <c r="B64" s="405"/>
      <c r="C64" s="405"/>
      <c r="D64" s="405"/>
      <c r="E64" s="88" t="s">
        <v>64</v>
      </c>
      <c r="F64" s="88" t="s">
        <v>127</v>
      </c>
      <c r="G64" s="406">
        <v>2920220760</v>
      </c>
      <c r="H64" s="406"/>
      <c r="I64" s="406"/>
      <c r="J64" s="278">
        <v>200</v>
      </c>
      <c r="K64" s="157">
        <v>400000</v>
      </c>
      <c r="L64" s="157"/>
      <c r="M64" s="157">
        <f t="shared" si="1"/>
        <v>400000</v>
      </c>
    </row>
    <row r="65" spans="1:13" s="147" customFormat="1" ht="54" customHeight="1">
      <c r="A65" s="405" t="s">
        <v>668</v>
      </c>
      <c r="B65" s="405"/>
      <c r="C65" s="405"/>
      <c r="D65" s="405"/>
      <c r="E65" s="88" t="s">
        <v>64</v>
      </c>
      <c r="F65" s="88" t="s">
        <v>127</v>
      </c>
      <c r="G65" s="406">
        <v>4290020310</v>
      </c>
      <c r="H65" s="406"/>
      <c r="I65" s="406"/>
      <c r="J65" s="278">
        <v>200</v>
      </c>
      <c r="K65" s="157">
        <v>258234</v>
      </c>
      <c r="L65" s="157"/>
      <c r="M65" s="157">
        <f t="shared" si="1"/>
        <v>258234</v>
      </c>
    </row>
    <row r="66" spans="1:13" ht="52.5" customHeight="1">
      <c r="A66" s="407" t="s">
        <v>572</v>
      </c>
      <c r="B66" s="407"/>
      <c r="C66" s="407"/>
      <c r="D66" s="407"/>
      <c r="E66" s="88" t="s">
        <v>64</v>
      </c>
      <c r="F66" s="88" t="s">
        <v>127</v>
      </c>
      <c r="G66" s="406">
        <v>4290090080</v>
      </c>
      <c r="H66" s="406"/>
      <c r="I66" s="406"/>
      <c r="J66" s="278">
        <v>800</v>
      </c>
      <c r="K66" s="157">
        <v>6238863.5</v>
      </c>
      <c r="L66" s="157"/>
      <c r="M66" s="157">
        <f t="shared" si="1"/>
        <v>6238863.5</v>
      </c>
    </row>
    <row r="67" spans="1:13" ht="40.5" customHeight="1">
      <c r="A67" s="373" t="s">
        <v>93</v>
      </c>
      <c r="B67" s="373"/>
      <c r="C67" s="373"/>
      <c r="D67" s="373"/>
      <c r="E67" s="88" t="s">
        <v>64</v>
      </c>
      <c r="F67" s="88" t="s">
        <v>57</v>
      </c>
      <c r="G67" s="364">
        <v>4290007010</v>
      </c>
      <c r="H67" s="364"/>
      <c r="I67" s="364"/>
      <c r="J67" s="267">
        <v>300</v>
      </c>
      <c r="K67" s="157">
        <v>1791920</v>
      </c>
      <c r="L67" s="157"/>
      <c r="M67" s="157">
        <f t="shared" si="1"/>
        <v>1791920</v>
      </c>
    </row>
    <row r="68" spans="1:13" ht="54.75" customHeight="1">
      <c r="A68" s="373" t="s">
        <v>306</v>
      </c>
      <c r="B68" s="373"/>
      <c r="C68" s="373"/>
      <c r="D68" s="373"/>
      <c r="E68" s="88" t="s">
        <v>64</v>
      </c>
      <c r="F68" s="88" t="s">
        <v>58</v>
      </c>
      <c r="G68" s="364" t="s">
        <v>389</v>
      </c>
      <c r="H68" s="364"/>
      <c r="I68" s="364"/>
      <c r="J68" s="267">
        <v>400</v>
      </c>
      <c r="K68" s="269">
        <v>1869337.14</v>
      </c>
      <c r="L68" s="157"/>
      <c r="M68" s="157">
        <f t="shared" si="1"/>
        <v>1869337.14</v>
      </c>
    </row>
    <row r="69" spans="1:13" s="139" customFormat="1" ht="54.75" customHeight="1">
      <c r="A69" s="408" t="s">
        <v>648</v>
      </c>
      <c r="B69" s="408"/>
      <c r="C69" s="408"/>
      <c r="D69" s="408"/>
      <c r="E69" s="88" t="s">
        <v>64</v>
      </c>
      <c r="F69" s="88">
        <v>1101</v>
      </c>
      <c r="G69" s="406">
        <v>2310100220</v>
      </c>
      <c r="H69" s="406"/>
      <c r="I69" s="406"/>
      <c r="J69" s="278">
        <v>200</v>
      </c>
      <c r="K69" s="157">
        <v>1000000</v>
      </c>
      <c r="L69" s="157"/>
      <c r="M69" s="157">
        <f t="shared" si="1"/>
        <v>1000000</v>
      </c>
    </row>
    <row r="70" spans="1:13" ht="21" customHeight="1">
      <c r="A70" s="409" t="s">
        <v>63</v>
      </c>
      <c r="B70" s="409"/>
      <c r="C70" s="409"/>
      <c r="D70" s="409"/>
      <c r="E70" s="87" t="s">
        <v>65</v>
      </c>
      <c r="F70" s="88"/>
      <c r="G70" s="364"/>
      <c r="H70" s="364"/>
      <c r="I70" s="364"/>
      <c r="J70" s="267"/>
      <c r="K70" s="158">
        <f>SUM(K71:K72)</f>
        <v>874317</v>
      </c>
      <c r="L70" s="158">
        <f t="shared" ref="L70:M70" si="2">SUM(L71:L72)</f>
        <v>0</v>
      </c>
      <c r="M70" s="158">
        <f t="shared" si="2"/>
        <v>874317</v>
      </c>
    </row>
    <row r="71" spans="1:13" ht="68.25" customHeight="1">
      <c r="A71" s="405" t="s">
        <v>508</v>
      </c>
      <c r="B71" s="405"/>
      <c r="C71" s="405"/>
      <c r="D71" s="405"/>
      <c r="E71" s="88" t="s">
        <v>65</v>
      </c>
      <c r="F71" s="88" t="s">
        <v>39</v>
      </c>
      <c r="G71" s="406">
        <v>4090000270</v>
      </c>
      <c r="H71" s="406"/>
      <c r="I71" s="406"/>
      <c r="J71" s="278">
        <v>100</v>
      </c>
      <c r="K71" s="157">
        <v>764159</v>
      </c>
      <c r="L71" s="157"/>
      <c r="M71" s="157">
        <f>K71+L71</f>
        <v>764159</v>
      </c>
    </row>
    <row r="72" spans="1:13" ht="43.5" customHeight="1">
      <c r="A72" s="405" t="s">
        <v>509</v>
      </c>
      <c r="B72" s="405"/>
      <c r="C72" s="405"/>
      <c r="D72" s="405"/>
      <c r="E72" s="88" t="s">
        <v>65</v>
      </c>
      <c r="F72" s="88" t="s">
        <v>39</v>
      </c>
      <c r="G72" s="406">
        <v>4090000270</v>
      </c>
      <c r="H72" s="406"/>
      <c r="I72" s="406"/>
      <c r="J72" s="278">
        <v>200</v>
      </c>
      <c r="K72" s="157">
        <v>110158</v>
      </c>
      <c r="L72" s="157"/>
      <c r="M72" s="157">
        <f>K72+L72</f>
        <v>110158</v>
      </c>
    </row>
    <row r="73" spans="1:13" ht="25.5" customHeight="1">
      <c r="A73" s="409" t="s">
        <v>4</v>
      </c>
      <c r="B73" s="409"/>
      <c r="C73" s="409"/>
      <c r="D73" s="409"/>
      <c r="E73" s="87" t="s">
        <v>5</v>
      </c>
      <c r="F73" s="90"/>
      <c r="G73" s="364"/>
      <c r="H73" s="364"/>
      <c r="I73" s="364"/>
      <c r="J73" s="279"/>
      <c r="K73" s="265">
        <f>SUM(K74:K119)</f>
        <v>53444300.919999994</v>
      </c>
      <c r="L73" s="265">
        <f t="shared" ref="L73:M73" si="3">SUM(L74:L119)</f>
        <v>436128</v>
      </c>
      <c r="M73" s="265">
        <f t="shared" si="3"/>
        <v>53880428.919999994</v>
      </c>
    </row>
    <row r="74" spans="1:13" ht="81" customHeight="1">
      <c r="A74" s="405" t="s">
        <v>517</v>
      </c>
      <c r="B74" s="405"/>
      <c r="C74" s="405"/>
      <c r="D74" s="405"/>
      <c r="E74" s="88" t="s">
        <v>5</v>
      </c>
      <c r="F74" s="88" t="s">
        <v>41</v>
      </c>
      <c r="G74" s="406">
        <v>4190000290</v>
      </c>
      <c r="H74" s="406"/>
      <c r="I74" s="406"/>
      <c r="J74" s="278">
        <v>100</v>
      </c>
      <c r="K74" s="157">
        <v>4986811</v>
      </c>
      <c r="L74" s="157"/>
      <c r="M74" s="157">
        <f t="shared" ref="M74:M119" si="4">K74+L74</f>
        <v>4986811</v>
      </c>
    </row>
    <row r="75" spans="1:13" ht="54.75" customHeight="1">
      <c r="A75" s="405" t="s">
        <v>518</v>
      </c>
      <c r="B75" s="405"/>
      <c r="C75" s="405"/>
      <c r="D75" s="405"/>
      <c r="E75" s="88" t="s">
        <v>5</v>
      </c>
      <c r="F75" s="88" t="s">
        <v>41</v>
      </c>
      <c r="G75" s="406">
        <v>4190000290</v>
      </c>
      <c r="H75" s="406"/>
      <c r="I75" s="406"/>
      <c r="J75" s="278">
        <v>200</v>
      </c>
      <c r="K75" s="157">
        <v>233347</v>
      </c>
      <c r="L75" s="157"/>
      <c r="M75" s="157">
        <f t="shared" si="4"/>
        <v>233347</v>
      </c>
    </row>
    <row r="76" spans="1:13" ht="42" customHeight="1">
      <c r="A76" s="405" t="s">
        <v>519</v>
      </c>
      <c r="B76" s="405"/>
      <c r="C76" s="405"/>
      <c r="D76" s="405"/>
      <c r="E76" s="88" t="s">
        <v>5</v>
      </c>
      <c r="F76" s="88" t="s">
        <v>41</v>
      </c>
      <c r="G76" s="406">
        <v>4190000290</v>
      </c>
      <c r="H76" s="406"/>
      <c r="I76" s="406"/>
      <c r="J76" s="278">
        <v>800</v>
      </c>
      <c r="K76" s="157">
        <v>2000</v>
      </c>
      <c r="L76" s="157"/>
      <c r="M76" s="157">
        <f t="shared" si="4"/>
        <v>2000</v>
      </c>
    </row>
    <row r="77" spans="1:13" ht="28.5" customHeight="1">
      <c r="A77" s="405" t="s">
        <v>573</v>
      </c>
      <c r="B77" s="405"/>
      <c r="C77" s="405"/>
      <c r="D77" s="405"/>
      <c r="E77" s="88" t="s">
        <v>5</v>
      </c>
      <c r="F77" s="88" t="s">
        <v>42</v>
      </c>
      <c r="G77" s="406">
        <v>4290020090</v>
      </c>
      <c r="H77" s="406"/>
      <c r="I77" s="406"/>
      <c r="J77" s="278">
        <v>800</v>
      </c>
      <c r="K77" s="269">
        <v>2482490.7599999998</v>
      </c>
      <c r="L77" s="157"/>
      <c r="M77" s="157">
        <f t="shared" si="4"/>
        <v>2482490.7599999998</v>
      </c>
    </row>
    <row r="78" spans="1:13" ht="52.5" customHeight="1">
      <c r="A78" s="405" t="s">
        <v>369</v>
      </c>
      <c r="B78" s="405"/>
      <c r="C78" s="405"/>
      <c r="D78" s="405"/>
      <c r="E78" s="88" t="s">
        <v>5</v>
      </c>
      <c r="F78" s="88" t="s">
        <v>43</v>
      </c>
      <c r="G78" s="406">
        <v>3310100810</v>
      </c>
      <c r="H78" s="406"/>
      <c r="I78" s="406"/>
      <c r="J78" s="278">
        <v>200</v>
      </c>
      <c r="K78" s="157">
        <v>250000</v>
      </c>
      <c r="L78" s="157"/>
      <c r="M78" s="157">
        <f t="shared" si="4"/>
        <v>250000</v>
      </c>
    </row>
    <row r="79" spans="1:13" s="187" customFormat="1" ht="39" customHeight="1">
      <c r="A79" s="405" t="s">
        <v>386</v>
      </c>
      <c r="B79" s="405"/>
      <c r="C79" s="405"/>
      <c r="D79" s="405"/>
      <c r="E79" s="88" t="s">
        <v>5</v>
      </c>
      <c r="F79" s="88" t="s">
        <v>43</v>
      </c>
      <c r="G79" s="406">
        <v>2240100230</v>
      </c>
      <c r="H79" s="406"/>
      <c r="I79" s="406"/>
      <c r="J79" s="278">
        <v>200</v>
      </c>
      <c r="K79" s="157">
        <v>190600</v>
      </c>
      <c r="L79" s="157">
        <v>136128</v>
      </c>
      <c r="M79" s="157">
        <f t="shared" si="4"/>
        <v>326728</v>
      </c>
    </row>
    <row r="80" spans="1:13" ht="91.5" customHeight="1">
      <c r="A80" s="373" t="s">
        <v>524</v>
      </c>
      <c r="B80" s="373"/>
      <c r="C80" s="373"/>
      <c r="D80" s="373"/>
      <c r="E80" s="88" t="s">
        <v>5</v>
      </c>
      <c r="F80" s="88" t="s">
        <v>441</v>
      </c>
      <c r="G80" s="364">
        <v>4290000300</v>
      </c>
      <c r="H80" s="364"/>
      <c r="I80" s="364"/>
      <c r="J80" s="267">
        <v>100</v>
      </c>
      <c r="K80" s="269">
        <v>3983834</v>
      </c>
      <c r="L80" s="157"/>
      <c r="M80" s="157">
        <f t="shared" si="4"/>
        <v>3983834</v>
      </c>
    </row>
    <row r="81" spans="1:13" ht="67.5" customHeight="1">
      <c r="A81" s="373" t="s">
        <v>525</v>
      </c>
      <c r="B81" s="373"/>
      <c r="C81" s="373"/>
      <c r="D81" s="373"/>
      <c r="E81" s="88" t="s">
        <v>5</v>
      </c>
      <c r="F81" s="88" t="s">
        <v>441</v>
      </c>
      <c r="G81" s="364">
        <v>4290000300</v>
      </c>
      <c r="H81" s="364"/>
      <c r="I81" s="364"/>
      <c r="J81" s="267">
        <v>200</v>
      </c>
      <c r="K81" s="269">
        <v>4188854</v>
      </c>
      <c r="L81" s="157"/>
      <c r="M81" s="157">
        <f t="shared" si="4"/>
        <v>4188854</v>
      </c>
    </row>
    <row r="82" spans="1:13" ht="56.25" customHeight="1">
      <c r="A82" s="373" t="s">
        <v>526</v>
      </c>
      <c r="B82" s="373"/>
      <c r="C82" s="373"/>
      <c r="D82" s="373"/>
      <c r="E82" s="88" t="s">
        <v>5</v>
      </c>
      <c r="F82" s="88" t="s">
        <v>441</v>
      </c>
      <c r="G82" s="364">
        <v>4290000300</v>
      </c>
      <c r="H82" s="364"/>
      <c r="I82" s="364"/>
      <c r="J82" s="267">
        <v>800</v>
      </c>
      <c r="K82" s="269">
        <v>8046</v>
      </c>
      <c r="L82" s="157"/>
      <c r="M82" s="157">
        <f t="shared" si="4"/>
        <v>8046</v>
      </c>
    </row>
    <row r="83" spans="1:13" ht="66.75" customHeight="1">
      <c r="A83" s="373" t="s">
        <v>295</v>
      </c>
      <c r="B83" s="373"/>
      <c r="C83" s="373"/>
      <c r="D83" s="373"/>
      <c r="E83" s="88" t="s">
        <v>5</v>
      </c>
      <c r="F83" s="88" t="s">
        <v>441</v>
      </c>
      <c r="G83" s="364">
        <v>4290002181</v>
      </c>
      <c r="H83" s="364"/>
      <c r="I83" s="364"/>
      <c r="J83" s="267">
        <v>100</v>
      </c>
      <c r="K83" s="269">
        <v>653619</v>
      </c>
      <c r="L83" s="157"/>
      <c r="M83" s="157">
        <f t="shared" si="4"/>
        <v>653619</v>
      </c>
    </row>
    <row r="84" spans="1:13" ht="81" customHeight="1">
      <c r="A84" s="373" t="s">
        <v>296</v>
      </c>
      <c r="B84" s="373"/>
      <c r="C84" s="373"/>
      <c r="D84" s="373"/>
      <c r="E84" s="88" t="s">
        <v>5</v>
      </c>
      <c r="F84" s="88" t="s">
        <v>441</v>
      </c>
      <c r="G84" s="364">
        <v>4290002182</v>
      </c>
      <c r="H84" s="364"/>
      <c r="I84" s="364"/>
      <c r="J84" s="267">
        <v>100</v>
      </c>
      <c r="K84" s="269">
        <v>530029</v>
      </c>
      <c r="L84" s="157"/>
      <c r="M84" s="157">
        <f t="shared" si="4"/>
        <v>530029</v>
      </c>
    </row>
    <row r="85" spans="1:13" s="118" customFormat="1" ht="66.75" customHeight="1">
      <c r="A85" s="405" t="s">
        <v>665</v>
      </c>
      <c r="B85" s="405"/>
      <c r="C85" s="405"/>
      <c r="D85" s="405"/>
      <c r="E85" s="88" t="s">
        <v>5</v>
      </c>
      <c r="F85" s="88" t="s">
        <v>441</v>
      </c>
      <c r="G85" s="364">
        <v>4290008100</v>
      </c>
      <c r="H85" s="364"/>
      <c r="I85" s="364"/>
      <c r="J85" s="267">
        <v>500</v>
      </c>
      <c r="K85" s="269">
        <v>1399200</v>
      </c>
      <c r="L85" s="157"/>
      <c r="M85" s="157">
        <f t="shared" si="4"/>
        <v>1399200</v>
      </c>
    </row>
    <row r="86" spans="1:13" s="118" customFormat="1" ht="54.75" customHeight="1">
      <c r="A86" s="405" t="s">
        <v>622</v>
      </c>
      <c r="B86" s="405"/>
      <c r="C86" s="405"/>
      <c r="D86" s="405"/>
      <c r="E86" s="88" t="s">
        <v>5</v>
      </c>
      <c r="F86" s="88" t="s">
        <v>47</v>
      </c>
      <c r="G86" s="364">
        <v>2710108010</v>
      </c>
      <c r="H86" s="364"/>
      <c r="I86" s="364"/>
      <c r="J86" s="267">
        <v>500</v>
      </c>
      <c r="K86" s="269">
        <v>7609591</v>
      </c>
      <c r="L86" s="157"/>
      <c r="M86" s="157">
        <f t="shared" si="4"/>
        <v>7609591</v>
      </c>
    </row>
    <row r="87" spans="1:13" ht="80.25" customHeight="1">
      <c r="A87" s="405" t="s">
        <v>670</v>
      </c>
      <c r="B87" s="405"/>
      <c r="C87" s="405"/>
      <c r="D87" s="405"/>
      <c r="E87" s="88" t="s">
        <v>5</v>
      </c>
      <c r="F87" s="88" t="s">
        <v>48</v>
      </c>
      <c r="G87" s="406">
        <v>2410160010</v>
      </c>
      <c r="H87" s="406"/>
      <c r="I87" s="406"/>
      <c r="J87" s="278">
        <v>800</v>
      </c>
      <c r="K87" s="157">
        <v>235000</v>
      </c>
      <c r="L87" s="157"/>
      <c r="M87" s="157">
        <f t="shared" si="4"/>
        <v>235000</v>
      </c>
    </row>
    <row r="88" spans="1:13" ht="93" customHeight="1">
      <c r="A88" s="405" t="s">
        <v>671</v>
      </c>
      <c r="B88" s="405"/>
      <c r="C88" s="405"/>
      <c r="D88" s="405"/>
      <c r="E88" s="88" t="s">
        <v>5</v>
      </c>
      <c r="F88" s="88" t="s">
        <v>48</v>
      </c>
      <c r="G88" s="406">
        <v>2410160020</v>
      </c>
      <c r="H88" s="406"/>
      <c r="I88" s="406"/>
      <c r="J88" s="278">
        <v>800</v>
      </c>
      <c r="K88" s="157">
        <v>235000</v>
      </c>
      <c r="L88" s="157"/>
      <c r="M88" s="157">
        <f t="shared" si="4"/>
        <v>235000</v>
      </c>
    </row>
    <row r="89" spans="1:13" ht="66" customHeight="1">
      <c r="A89" s="405" t="s">
        <v>650</v>
      </c>
      <c r="B89" s="405"/>
      <c r="C89" s="405"/>
      <c r="D89" s="405"/>
      <c r="E89" s="88" t="s">
        <v>5</v>
      </c>
      <c r="F89" s="88" t="s">
        <v>128</v>
      </c>
      <c r="G89" s="406">
        <v>2850260200</v>
      </c>
      <c r="H89" s="406"/>
      <c r="I89" s="406"/>
      <c r="J89" s="278">
        <v>800</v>
      </c>
      <c r="K89" s="157">
        <v>600000</v>
      </c>
      <c r="L89" s="157"/>
      <c r="M89" s="157">
        <f t="shared" si="4"/>
        <v>600000</v>
      </c>
    </row>
    <row r="90" spans="1:13" ht="53.25" customHeight="1">
      <c r="A90" s="373" t="s">
        <v>451</v>
      </c>
      <c r="B90" s="373"/>
      <c r="C90" s="373"/>
      <c r="D90" s="373"/>
      <c r="E90" s="88" t="s">
        <v>5</v>
      </c>
      <c r="F90" s="88" t="s">
        <v>127</v>
      </c>
      <c r="G90" s="364">
        <v>2860160230</v>
      </c>
      <c r="H90" s="364"/>
      <c r="I90" s="364"/>
      <c r="J90" s="267">
        <v>800</v>
      </c>
      <c r="K90" s="269">
        <v>300000</v>
      </c>
      <c r="L90" s="157"/>
      <c r="M90" s="157">
        <f t="shared" si="4"/>
        <v>300000</v>
      </c>
    </row>
    <row r="91" spans="1:13" ht="79.5" customHeight="1">
      <c r="A91" s="373" t="s">
        <v>439</v>
      </c>
      <c r="B91" s="373"/>
      <c r="C91" s="373"/>
      <c r="D91" s="373"/>
      <c r="E91" s="88" t="s">
        <v>5</v>
      </c>
      <c r="F91" s="88" t="s">
        <v>127</v>
      </c>
      <c r="G91" s="364">
        <v>2870160240</v>
      </c>
      <c r="H91" s="364"/>
      <c r="I91" s="364"/>
      <c r="J91" s="278">
        <v>800</v>
      </c>
      <c r="K91" s="269">
        <v>9000000</v>
      </c>
      <c r="L91" s="157"/>
      <c r="M91" s="157">
        <f t="shared" si="4"/>
        <v>9000000</v>
      </c>
    </row>
    <row r="92" spans="1:13" s="118" customFormat="1" ht="53.25" customHeight="1">
      <c r="A92" s="405" t="s">
        <v>623</v>
      </c>
      <c r="B92" s="405"/>
      <c r="C92" s="405"/>
      <c r="D92" s="405"/>
      <c r="E92" s="88" t="s">
        <v>5</v>
      </c>
      <c r="F92" s="88" t="s">
        <v>129</v>
      </c>
      <c r="G92" s="364">
        <v>2860108050</v>
      </c>
      <c r="H92" s="364"/>
      <c r="I92" s="364"/>
      <c r="J92" s="278">
        <v>500</v>
      </c>
      <c r="K92" s="269">
        <v>887900</v>
      </c>
      <c r="L92" s="157"/>
      <c r="M92" s="157">
        <f t="shared" si="4"/>
        <v>887900</v>
      </c>
    </row>
    <row r="93" spans="1:13" s="118" customFormat="1" ht="53.25" customHeight="1">
      <c r="A93" s="405" t="s">
        <v>625</v>
      </c>
      <c r="B93" s="405"/>
      <c r="C93" s="405"/>
      <c r="D93" s="405"/>
      <c r="E93" s="88" t="s">
        <v>5</v>
      </c>
      <c r="F93" s="88" t="s">
        <v>129</v>
      </c>
      <c r="G93" s="364">
        <v>2880108070</v>
      </c>
      <c r="H93" s="364"/>
      <c r="I93" s="364"/>
      <c r="J93" s="278">
        <v>500</v>
      </c>
      <c r="K93" s="269">
        <v>600000</v>
      </c>
      <c r="L93" s="157"/>
      <c r="M93" s="157">
        <f t="shared" si="4"/>
        <v>600000</v>
      </c>
    </row>
    <row r="94" spans="1:13" s="118" customFormat="1" ht="81" customHeight="1">
      <c r="A94" s="405" t="s">
        <v>630</v>
      </c>
      <c r="B94" s="405"/>
      <c r="C94" s="405"/>
      <c r="D94" s="405"/>
      <c r="E94" s="88" t="s">
        <v>5</v>
      </c>
      <c r="F94" s="88" t="s">
        <v>129</v>
      </c>
      <c r="G94" s="364" t="s">
        <v>631</v>
      </c>
      <c r="H94" s="364"/>
      <c r="I94" s="364"/>
      <c r="J94" s="278">
        <v>500</v>
      </c>
      <c r="K94" s="269">
        <v>500000</v>
      </c>
      <c r="L94" s="157"/>
      <c r="M94" s="157">
        <f t="shared" si="4"/>
        <v>500000</v>
      </c>
    </row>
    <row r="95" spans="1:13" s="187" customFormat="1" ht="56.25" customHeight="1">
      <c r="A95" s="415" t="s">
        <v>709</v>
      </c>
      <c r="B95" s="415"/>
      <c r="C95" s="415"/>
      <c r="D95" s="415"/>
      <c r="E95" s="88" t="s">
        <v>5</v>
      </c>
      <c r="F95" s="88" t="s">
        <v>129</v>
      </c>
      <c r="G95" s="366">
        <v>4290008150</v>
      </c>
      <c r="H95" s="366"/>
      <c r="I95" s="366"/>
      <c r="J95" s="271">
        <v>500</v>
      </c>
      <c r="K95" s="157">
        <v>171500</v>
      </c>
      <c r="L95" s="157">
        <v>300000</v>
      </c>
      <c r="M95" s="157">
        <f t="shared" si="4"/>
        <v>471500</v>
      </c>
    </row>
    <row r="96" spans="1:13" ht="93.75" customHeight="1">
      <c r="A96" s="405" t="s">
        <v>495</v>
      </c>
      <c r="B96" s="405"/>
      <c r="C96" s="405"/>
      <c r="D96" s="405"/>
      <c r="E96" s="88" t="s">
        <v>5</v>
      </c>
      <c r="F96" s="88" t="s">
        <v>139</v>
      </c>
      <c r="G96" s="406">
        <v>2220100210</v>
      </c>
      <c r="H96" s="406"/>
      <c r="I96" s="406"/>
      <c r="J96" s="278">
        <v>100</v>
      </c>
      <c r="K96" s="157">
        <v>1344343.44</v>
      </c>
      <c r="L96" s="157"/>
      <c r="M96" s="157">
        <f t="shared" si="4"/>
        <v>1344343.44</v>
      </c>
    </row>
    <row r="97" spans="1:13" ht="53.25" customHeight="1">
      <c r="A97" s="405" t="s">
        <v>496</v>
      </c>
      <c r="B97" s="405"/>
      <c r="C97" s="405"/>
      <c r="D97" s="405"/>
      <c r="E97" s="88" t="s">
        <v>5</v>
      </c>
      <c r="F97" s="88" t="s">
        <v>139</v>
      </c>
      <c r="G97" s="406">
        <v>2220100210</v>
      </c>
      <c r="H97" s="406"/>
      <c r="I97" s="406"/>
      <c r="J97" s="278">
        <v>200</v>
      </c>
      <c r="K97" s="157">
        <v>82831</v>
      </c>
      <c r="L97" s="157"/>
      <c r="M97" s="157">
        <f t="shared" si="4"/>
        <v>82831</v>
      </c>
    </row>
    <row r="98" spans="1:13" s="92" customFormat="1" ht="116.25" customHeight="1">
      <c r="A98" s="405" t="s">
        <v>563</v>
      </c>
      <c r="B98" s="405"/>
      <c r="C98" s="405"/>
      <c r="D98" s="405"/>
      <c r="E98" s="88" t="s">
        <v>5</v>
      </c>
      <c r="F98" s="88" t="s">
        <v>139</v>
      </c>
      <c r="G98" s="406" t="s">
        <v>564</v>
      </c>
      <c r="H98" s="406"/>
      <c r="I98" s="406"/>
      <c r="J98" s="278">
        <v>100</v>
      </c>
      <c r="K98" s="272">
        <v>56498.559999999998</v>
      </c>
      <c r="L98" s="157"/>
      <c r="M98" s="157">
        <f t="shared" si="4"/>
        <v>56498.559999999998</v>
      </c>
    </row>
    <row r="99" spans="1:13" s="92" customFormat="1" ht="117" customHeight="1">
      <c r="A99" s="405" t="s">
        <v>565</v>
      </c>
      <c r="B99" s="405"/>
      <c r="C99" s="405"/>
      <c r="D99" s="405"/>
      <c r="E99" s="88" t="s">
        <v>5</v>
      </c>
      <c r="F99" s="88" t="s">
        <v>139</v>
      </c>
      <c r="G99" s="406">
        <v>2220181430</v>
      </c>
      <c r="H99" s="406"/>
      <c r="I99" s="406"/>
      <c r="J99" s="278">
        <v>100</v>
      </c>
      <c r="K99" s="272">
        <v>508487</v>
      </c>
      <c r="L99" s="157"/>
      <c r="M99" s="157">
        <f t="shared" si="4"/>
        <v>508487</v>
      </c>
    </row>
    <row r="100" spans="1:13" s="118" customFormat="1" ht="69.75" customHeight="1">
      <c r="A100" s="410" t="s">
        <v>295</v>
      </c>
      <c r="B100" s="410"/>
      <c r="C100" s="410"/>
      <c r="D100" s="410"/>
      <c r="E100" s="88" t="s">
        <v>5</v>
      </c>
      <c r="F100" s="88" t="s">
        <v>139</v>
      </c>
      <c r="G100" s="406">
        <v>2220102181</v>
      </c>
      <c r="H100" s="406"/>
      <c r="I100" s="406"/>
      <c r="J100" s="278">
        <v>100</v>
      </c>
      <c r="K100" s="272">
        <v>203262</v>
      </c>
      <c r="L100" s="157"/>
      <c r="M100" s="157">
        <f t="shared" si="4"/>
        <v>203262</v>
      </c>
    </row>
    <row r="101" spans="1:13" s="118" customFormat="1" ht="80.25" customHeight="1">
      <c r="A101" s="410" t="s">
        <v>296</v>
      </c>
      <c r="B101" s="410"/>
      <c r="C101" s="410"/>
      <c r="D101" s="410"/>
      <c r="E101" s="88" t="s">
        <v>5</v>
      </c>
      <c r="F101" s="88" t="s">
        <v>139</v>
      </c>
      <c r="G101" s="406">
        <v>2220102182</v>
      </c>
      <c r="H101" s="406"/>
      <c r="I101" s="406"/>
      <c r="J101" s="278">
        <v>100</v>
      </c>
      <c r="K101" s="272">
        <v>137766</v>
      </c>
      <c r="L101" s="157"/>
      <c r="M101" s="157">
        <f t="shared" si="4"/>
        <v>137766</v>
      </c>
    </row>
    <row r="102" spans="1:13" s="141" customFormat="1" ht="54" customHeight="1">
      <c r="A102" s="405" t="s">
        <v>399</v>
      </c>
      <c r="B102" s="405"/>
      <c r="C102" s="405"/>
      <c r="D102" s="405"/>
      <c r="E102" s="88" t="s">
        <v>5</v>
      </c>
      <c r="F102" s="88" t="s">
        <v>53</v>
      </c>
      <c r="G102" s="406">
        <v>3330100850</v>
      </c>
      <c r="H102" s="406"/>
      <c r="I102" s="406"/>
      <c r="J102" s="278">
        <v>200</v>
      </c>
      <c r="K102" s="272">
        <v>30000</v>
      </c>
      <c r="L102" s="157"/>
      <c r="M102" s="157">
        <f t="shared" si="4"/>
        <v>30000</v>
      </c>
    </row>
    <row r="103" spans="1:13" ht="79.5" customHeight="1">
      <c r="A103" s="373" t="s">
        <v>490</v>
      </c>
      <c r="B103" s="373"/>
      <c r="C103" s="373"/>
      <c r="D103" s="373"/>
      <c r="E103" s="88" t="s">
        <v>5</v>
      </c>
      <c r="F103" s="88" t="s">
        <v>55</v>
      </c>
      <c r="G103" s="364">
        <v>2210100170</v>
      </c>
      <c r="H103" s="364"/>
      <c r="I103" s="364"/>
      <c r="J103" s="267">
        <v>100</v>
      </c>
      <c r="K103" s="269">
        <v>2042736</v>
      </c>
      <c r="L103" s="157"/>
      <c r="M103" s="157">
        <f t="shared" si="4"/>
        <v>2042736</v>
      </c>
    </row>
    <row r="104" spans="1:13" ht="54" customHeight="1">
      <c r="A104" s="373" t="s">
        <v>491</v>
      </c>
      <c r="B104" s="373"/>
      <c r="C104" s="373"/>
      <c r="D104" s="373"/>
      <c r="E104" s="88" t="s">
        <v>5</v>
      </c>
      <c r="F104" s="88" t="s">
        <v>55</v>
      </c>
      <c r="G104" s="364">
        <v>2210100170</v>
      </c>
      <c r="H104" s="364"/>
      <c r="I104" s="364"/>
      <c r="J104" s="267">
        <v>200</v>
      </c>
      <c r="K104" s="269">
        <v>2510304</v>
      </c>
      <c r="L104" s="157"/>
      <c r="M104" s="157">
        <f t="shared" si="4"/>
        <v>2510304</v>
      </c>
    </row>
    <row r="105" spans="1:13" ht="42" customHeight="1">
      <c r="A105" s="373" t="s">
        <v>492</v>
      </c>
      <c r="B105" s="373"/>
      <c r="C105" s="373"/>
      <c r="D105" s="373"/>
      <c r="E105" s="88" t="s">
        <v>5</v>
      </c>
      <c r="F105" s="88" t="s">
        <v>55</v>
      </c>
      <c r="G105" s="364">
        <v>2210100170</v>
      </c>
      <c r="H105" s="364"/>
      <c r="I105" s="364"/>
      <c r="J105" s="267">
        <v>800</v>
      </c>
      <c r="K105" s="269">
        <v>14000</v>
      </c>
      <c r="L105" s="157"/>
      <c r="M105" s="157">
        <f t="shared" si="4"/>
        <v>14000</v>
      </c>
    </row>
    <row r="106" spans="1:13" ht="42" customHeight="1">
      <c r="A106" s="373" t="s">
        <v>106</v>
      </c>
      <c r="B106" s="373"/>
      <c r="C106" s="373"/>
      <c r="D106" s="373"/>
      <c r="E106" s="88" t="s">
        <v>5</v>
      </c>
      <c r="F106" s="88" t="s">
        <v>55</v>
      </c>
      <c r="G106" s="364">
        <v>2210100180</v>
      </c>
      <c r="H106" s="364"/>
      <c r="I106" s="364"/>
      <c r="J106" s="267">
        <v>200</v>
      </c>
      <c r="K106" s="269">
        <v>15000</v>
      </c>
      <c r="L106" s="157"/>
      <c r="M106" s="157">
        <f t="shared" si="4"/>
        <v>15000</v>
      </c>
    </row>
    <row r="107" spans="1:13" ht="42" customHeight="1">
      <c r="A107" s="373" t="s">
        <v>493</v>
      </c>
      <c r="B107" s="373"/>
      <c r="C107" s="373"/>
      <c r="D107" s="373"/>
      <c r="E107" s="88" t="s">
        <v>5</v>
      </c>
      <c r="F107" s="88" t="s">
        <v>55</v>
      </c>
      <c r="G107" s="364">
        <v>2210200190</v>
      </c>
      <c r="H107" s="364"/>
      <c r="I107" s="364"/>
      <c r="J107" s="267">
        <v>200</v>
      </c>
      <c r="K107" s="269">
        <v>91249</v>
      </c>
      <c r="L107" s="157"/>
      <c r="M107" s="157">
        <f t="shared" si="4"/>
        <v>91249</v>
      </c>
    </row>
    <row r="108" spans="1:13" ht="104.25" customHeight="1">
      <c r="A108" s="373" t="s">
        <v>571</v>
      </c>
      <c r="B108" s="373"/>
      <c r="C108" s="373"/>
      <c r="D108" s="373"/>
      <c r="E108" s="88" t="s">
        <v>5</v>
      </c>
      <c r="F108" s="88" t="s">
        <v>55</v>
      </c>
      <c r="G108" s="364">
        <v>2210380340</v>
      </c>
      <c r="H108" s="364"/>
      <c r="I108" s="364"/>
      <c r="J108" s="267">
        <v>100</v>
      </c>
      <c r="K108" s="269">
        <v>2580567</v>
      </c>
      <c r="L108" s="157"/>
      <c r="M108" s="157">
        <f t="shared" si="4"/>
        <v>2580567</v>
      </c>
    </row>
    <row r="109" spans="1:13" ht="91.5" customHeight="1">
      <c r="A109" s="373" t="s">
        <v>494</v>
      </c>
      <c r="B109" s="373"/>
      <c r="C109" s="373"/>
      <c r="D109" s="373"/>
      <c r="E109" s="88" t="s">
        <v>5</v>
      </c>
      <c r="F109" s="88" t="s">
        <v>55</v>
      </c>
      <c r="G109" s="364" t="s">
        <v>383</v>
      </c>
      <c r="H109" s="364"/>
      <c r="I109" s="364"/>
      <c r="J109" s="267">
        <v>100</v>
      </c>
      <c r="K109" s="269">
        <v>286730</v>
      </c>
      <c r="L109" s="157"/>
      <c r="M109" s="157">
        <f t="shared" si="4"/>
        <v>286730</v>
      </c>
    </row>
    <row r="110" spans="1:13" s="118" customFormat="1" ht="66.75" customHeight="1">
      <c r="A110" s="373" t="s">
        <v>295</v>
      </c>
      <c r="B110" s="373"/>
      <c r="C110" s="373"/>
      <c r="D110" s="373"/>
      <c r="E110" s="88" t="s">
        <v>5</v>
      </c>
      <c r="F110" s="88" t="s">
        <v>55</v>
      </c>
      <c r="G110" s="364">
        <v>2210302181</v>
      </c>
      <c r="H110" s="364"/>
      <c r="I110" s="364"/>
      <c r="J110" s="267">
        <v>100</v>
      </c>
      <c r="K110" s="269">
        <v>376313</v>
      </c>
      <c r="L110" s="157"/>
      <c r="M110" s="157">
        <f t="shared" si="4"/>
        <v>376313</v>
      </c>
    </row>
    <row r="111" spans="1:13" s="118" customFormat="1" ht="79.5" customHeight="1">
      <c r="A111" s="373" t="s">
        <v>296</v>
      </c>
      <c r="B111" s="373"/>
      <c r="C111" s="373"/>
      <c r="D111" s="373"/>
      <c r="E111" s="88" t="s">
        <v>5</v>
      </c>
      <c r="F111" s="88" t="s">
        <v>55</v>
      </c>
      <c r="G111" s="364">
        <v>2210302182</v>
      </c>
      <c r="H111" s="364"/>
      <c r="I111" s="364"/>
      <c r="J111" s="267">
        <v>100</v>
      </c>
      <c r="K111" s="269">
        <v>293145</v>
      </c>
      <c r="L111" s="157"/>
      <c r="M111" s="157">
        <f t="shared" si="4"/>
        <v>293145</v>
      </c>
    </row>
    <row r="112" spans="1:13" ht="94.5" customHeight="1">
      <c r="A112" s="405" t="s">
        <v>232</v>
      </c>
      <c r="B112" s="405"/>
      <c r="C112" s="405"/>
      <c r="D112" s="405"/>
      <c r="E112" s="88" t="s">
        <v>5</v>
      </c>
      <c r="F112" s="88" t="s">
        <v>55</v>
      </c>
      <c r="G112" s="406">
        <v>2210400200</v>
      </c>
      <c r="H112" s="406"/>
      <c r="I112" s="406"/>
      <c r="J112" s="278">
        <v>100</v>
      </c>
      <c r="K112" s="157">
        <v>1756334</v>
      </c>
      <c r="L112" s="157"/>
      <c r="M112" s="157">
        <f t="shared" si="4"/>
        <v>1756334</v>
      </c>
    </row>
    <row r="113" spans="1:13" ht="67.5" customHeight="1">
      <c r="A113" s="405" t="s">
        <v>574</v>
      </c>
      <c r="B113" s="405"/>
      <c r="C113" s="405"/>
      <c r="D113" s="405"/>
      <c r="E113" s="88" t="s">
        <v>5</v>
      </c>
      <c r="F113" s="88" t="s">
        <v>55</v>
      </c>
      <c r="G113" s="406">
        <v>2210400200</v>
      </c>
      <c r="H113" s="406"/>
      <c r="I113" s="406"/>
      <c r="J113" s="278">
        <v>200</v>
      </c>
      <c r="K113" s="157">
        <v>420121.43</v>
      </c>
      <c r="L113" s="157"/>
      <c r="M113" s="157">
        <f t="shared" si="4"/>
        <v>420121.43</v>
      </c>
    </row>
    <row r="114" spans="1:13" s="118" customFormat="1" ht="67.5" customHeight="1">
      <c r="A114" s="405" t="s">
        <v>618</v>
      </c>
      <c r="B114" s="405"/>
      <c r="C114" s="405"/>
      <c r="D114" s="405"/>
      <c r="E114" s="88" t="s">
        <v>5</v>
      </c>
      <c r="F114" s="88" t="s">
        <v>55</v>
      </c>
      <c r="G114" s="406" t="s">
        <v>619</v>
      </c>
      <c r="H114" s="406"/>
      <c r="I114" s="406"/>
      <c r="J114" s="278">
        <v>200</v>
      </c>
      <c r="K114" s="157">
        <v>27371.72</v>
      </c>
      <c r="L114" s="157"/>
      <c r="M114" s="157">
        <f t="shared" si="4"/>
        <v>27371.72</v>
      </c>
    </row>
    <row r="115" spans="1:13" s="118" customFormat="1" ht="67.5" customHeight="1">
      <c r="A115" s="405" t="s">
        <v>616</v>
      </c>
      <c r="B115" s="405"/>
      <c r="C115" s="405"/>
      <c r="D115" s="405"/>
      <c r="E115" s="88" t="s">
        <v>5</v>
      </c>
      <c r="F115" s="88" t="s">
        <v>55</v>
      </c>
      <c r="G115" s="406">
        <v>2210408110</v>
      </c>
      <c r="H115" s="406"/>
      <c r="I115" s="406"/>
      <c r="J115" s="278">
        <v>500</v>
      </c>
      <c r="K115" s="157">
        <v>238407</v>
      </c>
      <c r="L115" s="157"/>
      <c r="M115" s="157">
        <f t="shared" si="4"/>
        <v>238407</v>
      </c>
    </row>
    <row r="116" spans="1:13" s="187" customFormat="1" ht="57" customHeight="1">
      <c r="A116" s="405" t="s">
        <v>707</v>
      </c>
      <c r="B116" s="405"/>
      <c r="C116" s="405"/>
      <c r="D116" s="405"/>
      <c r="E116" s="88" t="s">
        <v>5</v>
      </c>
      <c r="F116" s="88" t="s">
        <v>55</v>
      </c>
      <c r="G116" s="368" t="s">
        <v>708</v>
      </c>
      <c r="H116" s="368"/>
      <c r="I116" s="368"/>
      <c r="J116" s="271">
        <v>200</v>
      </c>
      <c r="K116" s="157">
        <v>108613.01</v>
      </c>
      <c r="L116" s="157"/>
      <c r="M116" s="157">
        <f t="shared" si="4"/>
        <v>108613.01</v>
      </c>
    </row>
    <row r="117" spans="1:13" s="187" customFormat="1" ht="57" customHeight="1">
      <c r="A117" s="405" t="s">
        <v>709</v>
      </c>
      <c r="B117" s="405"/>
      <c r="C117" s="405"/>
      <c r="D117" s="405"/>
      <c r="E117" s="88" t="s">
        <v>5</v>
      </c>
      <c r="F117" s="88" t="s">
        <v>55</v>
      </c>
      <c r="G117" s="366">
        <v>4290008150</v>
      </c>
      <c r="H117" s="366"/>
      <c r="I117" s="366"/>
      <c r="J117" s="271">
        <v>500</v>
      </c>
      <c r="K117" s="157">
        <v>622400</v>
      </c>
      <c r="L117" s="157"/>
      <c r="M117" s="157">
        <f t="shared" si="4"/>
        <v>622400</v>
      </c>
    </row>
    <row r="118" spans="1:13" s="187" customFormat="1" ht="57" customHeight="1">
      <c r="A118" s="405" t="s">
        <v>709</v>
      </c>
      <c r="B118" s="405"/>
      <c r="C118" s="405"/>
      <c r="D118" s="405"/>
      <c r="E118" s="88" t="s">
        <v>5</v>
      </c>
      <c r="F118" s="88" t="s">
        <v>710</v>
      </c>
      <c r="G118" s="366">
        <v>4290008150</v>
      </c>
      <c r="H118" s="366"/>
      <c r="I118" s="366"/>
      <c r="J118" s="271">
        <v>500</v>
      </c>
      <c r="K118" s="157">
        <v>450000</v>
      </c>
      <c r="L118" s="157"/>
      <c r="M118" s="157">
        <f t="shared" si="4"/>
        <v>450000</v>
      </c>
    </row>
    <row r="119" spans="1:13" s="204" customFormat="1" ht="57" customHeight="1">
      <c r="A119" s="405" t="s">
        <v>709</v>
      </c>
      <c r="B119" s="405"/>
      <c r="C119" s="405"/>
      <c r="D119" s="405"/>
      <c r="E119" s="88" t="s">
        <v>5</v>
      </c>
      <c r="F119" s="88" t="s">
        <v>303</v>
      </c>
      <c r="G119" s="366">
        <v>4290008150</v>
      </c>
      <c r="H119" s="366"/>
      <c r="I119" s="366"/>
      <c r="J119" s="271">
        <v>500</v>
      </c>
      <c r="K119" s="157">
        <v>200000</v>
      </c>
      <c r="L119" s="157"/>
      <c r="M119" s="157">
        <f t="shared" si="4"/>
        <v>200000</v>
      </c>
    </row>
    <row r="120" spans="1:13" ht="25.5" customHeight="1">
      <c r="A120" s="409" t="s">
        <v>69</v>
      </c>
      <c r="B120" s="409"/>
      <c r="C120" s="409"/>
      <c r="D120" s="409"/>
      <c r="E120" s="87" t="s">
        <v>6</v>
      </c>
      <c r="F120" s="88"/>
      <c r="G120" s="364"/>
      <c r="H120" s="364"/>
      <c r="I120" s="364"/>
      <c r="J120" s="267"/>
      <c r="K120" s="265">
        <f>K121+K122+K125+K126+K127+K128+K129+K130+K131+K132+K133+K134+K135+K136+K137+K138+K139+K140+K141+K142+K143+K144+K145+K148+K149+K150+K151+K152+K153+K154+K155+K156+K161+K162+K163+K164+K165+K168+K169+K170+K171+K172+K173+K177+K178+K179+K180+K181+K182+K183+K184+K185+K186+K187+K188+K189+K190+K191+K192+K193+K195+K196+K197+K198+K199+K200+K201+K203+K166+K167+K194+K146+K147+K174+K175+K176+K157+K158+K123+K202+K204+K159+K160+K124</f>
        <v>174084874.5</v>
      </c>
      <c r="L120" s="290">
        <f t="shared" ref="L120:M120" si="5">L121+L122+L125+L126+L127+L128+L129+L130+L131+L132+L133+L134+L135+L136+L137+L138+L139+L140+L141+L142+L143+L144+L145+L148+L149+L150+L151+L152+L153+L154+L155+L156+L161+L162+L163+L164+L165+L168+L169+L170+L171+L172+L173+L177+L178+L179+L180+L181+L182+L183+L184+L185+L186+L187+L188+L189+L190+L191+L192+L193+L195+L196+L197+L198+L199+L200+L201+L203+L166+L167+L194+L146+L147+L174+L175+L176+L157+L158+L123+L202+L204+L159+L160+L124</f>
        <v>6907096.2400000002</v>
      </c>
      <c r="M120" s="290">
        <f t="shared" si="5"/>
        <v>180991970.74000001</v>
      </c>
    </row>
    <row r="121" spans="1:13" ht="57" customHeight="1">
      <c r="A121" s="373" t="s">
        <v>377</v>
      </c>
      <c r="B121" s="373"/>
      <c r="C121" s="373"/>
      <c r="D121" s="373"/>
      <c r="E121" s="88" t="s">
        <v>6</v>
      </c>
      <c r="F121" s="88" t="s">
        <v>50</v>
      </c>
      <c r="G121" s="364">
        <v>2110100030</v>
      </c>
      <c r="H121" s="364"/>
      <c r="I121" s="364"/>
      <c r="J121" s="267">
        <v>200</v>
      </c>
      <c r="K121" s="269">
        <v>436074.75</v>
      </c>
      <c r="L121" s="157">
        <v>100000</v>
      </c>
      <c r="M121" s="269">
        <f>K121+L121</f>
        <v>536074.75</v>
      </c>
    </row>
    <row r="122" spans="1:13" s="92" customFormat="1" ht="52.5" customHeight="1">
      <c r="A122" s="373" t="s">
        <v>554</v>
      </c>
      <c r="B122" s="373"/>
      <c r="C122" s="373"/>
      <c r="D122" s="373"/>
      <c r="E122" s="88" t="s">
        <v>6</v>
      </c>
      <c r="F122" s="88" t="s">
        <v>50</v>
      </c>
      <c r="G122" s="364" t="s">
        <v>555</v>
      </c>
      <c r="H122" s="364"/>
      <c r="I122" s="364"/>
      <c r="J122" s="267">
        <v>200</v>
      </c>
      <c r="K122" s="269">
        <v>252525.26</v>
      </c>
      <c r="L122" s="157"/>
      <c r="M122" s="269">
        <f t="shared" ref="M122:M189" si="6">K122+L122</f>
        <v>252525.26</v>
      </c>
    </row>
    <row r="123" spans="1:13" s="187" customFormat="1" ht="94.5" customHeight="1">
      <c r="A123" s="373" t="s">
        <v>704</v>
      </c>
      <c r="B123" s="373"/>
      <c r="C123" s="373"/>
      <c r="D123" s="373"/>
      <c r="E123" s="88" t="s">
        <v>6</v>
      </c>
      <c r="F123" s="88" t="s">
        <v>50</v>
      </c>
      <c r="G123" s="368" t="s">
        <v>705</v>
      </c>
      <c r="H123" s="368"/>
      <c r="I123" s="368"/>
      <c r="J123" s="271">
        <v>200</v>
      </c>
      <c r="K123" s="157">
        <v>60606.06</v>
      </c>
      <c r="L123" s="157">
        <v>-60606.06</v>
      </c>
      <c r="M123" s="269">
        <f t="shared" si="6"/>
        <v>0</v>
      </c>
    </row>
    <row r="124" spans="1:13" s="292" customFormat="1" ht="94.5" customHeight="1">
      <c r="A124" s="373" t="s">
        <v>867</v>
      </c>
      <c r="B124" s="373"/>
      <c r="C124" s="373"/>
      <c r="D124" s="373"/>
      <c r="E124" s="294" t="s">
        <v>6</v>
      </c>
      <c r="F124" s="294" t="s">
        <v>50</v>
      </c>
      <c r="G124" s="402" t="s">
        <v>868</v>
      </c>
      <c r="H124" s="403"/>
      <c r="I124" s="404"/>
      <c r="J124" s="291">
        <v>200</v>
      </c>
      <c r="K124" s="157"/>
      <c r="L124" s="157">
        <v>40381.120000000003</v>
      </c>
      <c r="M124" s="293">
        <f t="shared" si="6"/>
        <v>40381.120000000003</v>
      </c>
    </row>
    <row r="125" spans="1:13" ht="123" customHeight="1">
      <c r="A125" s="373" t="s">
        <v>408</v>
      </c>
      <c r="B125" s="373"/>
      <c r="C125" s="373"/>
      <c r="D125" s="373"/>
      <c r="E125" s="88" t="s">
        <v>6</v>
      </c>
      <c r="F125" s="88" t="s">
        <v>50</v>
      </c>
      <c r="G125" s="401">
        <v>2120180100</v>
      </c>
      <c r="H125" s="401"/>
      <c r="I125" s="401"/>
      <c r="J125" s="89">
        <v>200</v>
      </c>
      <c r="K125" s="269">
        <v>54072</v>
      </c>
      <c r="L125" s="157"/>
      <c r="M125" s="269">
        <f t="shared" si="6"/>
        <v>54072</v>
      </c>
    </row>
    <row r="126" spans="1:13" ht="30" customHeight="1">
      <c r="A126" s="373" t="s">
        <v>104</v>
      </c>
      <c r="B126" s="373"/>
      <c r="C126" s="373"/>
      <c r="D126" s="373"/>
      <c r="E126" s="88" t="s">
        <v>6</v>
      </c>
      <c r="F126" s="88" t="s">
        <v>50</v>
      </c>
      <c r="G126" s="364">
        <v>2140100060</v>
      </c>
      <c r="H126" s="364"/>
      <c r="I126" s="364"/>
      <c r="J126" s="267">
        <v>200</v>
      </c>
      <c r="K126" s="269">
        <v>1514670</v>
      </c>
      <c r="L126" s="157"/>
      <c r="M126" s="269">
        <f t="shared" si="6"/>
        <v>1514670</v>
      </c>
    </row>
    <row r="127" spans="1:13" ht="81" customHeight="1">
      <c r="A127" s="373" t="s">
        <v>479</v>
      </c>
      <c r="B127" s="373"/>
      <c r="C127" s="373"/>
      <c r="D127" s="373"/>
      <c r="E127" s="88" t="s">
        <v>6</v>
      </c>
      <c r="F127" s="88" t="s">
        <v>50</v>
      </c>
      <c r="G127" s="364">
        <v>2140100080</v>
      </c>
      <c r="H127" s="364"/>
      <c r="I127" s="364"/>
      <c r="J127" s="267">
        <v>100</v>
      </c>
      <c r="K127" s="269">
        <v>1912600</v>
      </c>
      <c r="L127" s="157"/>
      <c r="M127" s="269">
        <f t="shared" si="6"/>
        <v>1912600</v>
      </c>
    </row>
    <row r="128" spans="1:13" ht="54.75" customHeight="1">
      <c r="A128" s="373" t="s">
        <v>480</v>
      </c>
      <c r="B128" s="373"/>
      <c r="C128" s="373"/>
      <c r="D128" s="373"/>
      <c r="E128" s="88" t="s">
        <v>6</v>
      </c>
      <c r="F128" s="88" t="s">
        <v>50</v>
      </c>
      <c r="G128" s="364">
        <v>2140100080</v>
      </c>
      <c r="H128" s="364"/>
      <c r="I128" s="364"/>
      <c r="J128" s="267">
        <v>200</v>
      </c>
      <c r="K128" s="269">
        <v>3457160</v>
      </c>
      <c r="L128" s="157">
        <v>20224.939999999999</v>
      </c>
      <c r="M128" s="269">
        <f t="shared" si="6"/>
        <v>3477384.94</v>
      </c>
    </row>
    <row r="129" spans="1:13" ht="42.75" customHeight="1">
      <c r="A129" s="373" t="s">
        <v>481</v>
      </c>
      <c r="B129" s="373"/>
      <c r="C129" s="373"/>
      <c r="D129" s="373"/>
      <c r="E129" s="88" t="s">
        <v>6</v>
      </c>
      <c r="F129" s="88" t="s">
        <v>50</v>
      </c>
      <c r="G129" s="364">
        <v>2140100080</v>
      </c>
      <c r="H129" s="364"/>
      <c r="I129" s="364"/>
      <c r="J129" s="267">
        <v>800</v>
      </c>
      <c r="K129" s="273">
        <v>182300</v>
      </c>
      <c r="L129" s="157"/>
      <c r="M129" s="269">
        <f t="shared" si="6"/>
        <v>182300</v>
      </c>
    </row>
    <row r="130" spans="1:13" ht="39.75" customHeight="1">
      <c r="A130" s="373" t="s">
        <v>482</v>
      </c>
      <c r="B130" s="373"/>
      <c r="C130" s="373"/>
      <c r="D130" s="373"/>
      <c r="E130" s="88" t="s">
        <v>6</v>
      </c>
      <c r="F130" s="88" t="s">
        <v>50</v>
      </c>
      <c r="G130" s="364">
        <v>2140100110</v>
      </c>
      <c r="H130" s="364"/>
      <c r="I130" s="364"/>
      <c r="J130" s="267">
        <v>200</v>
      </c>
      <c r="K130" s="269">
        <v>1620571</v>
      </c>
      <c r="L130" s="157"/>
      <c r="M130" s="269">
        <f t="shared" si="6"/>
        <v>1620571</v>
      </c>
    </row>
    <row r="131" spans="1:13" s="118" customFormat="1" ht="65.25" customHeight="1">
      <c r="A131" s="373" t="s">
        <v>295</v>
      </c>
      <c r="B131" s="373"/>
      <c r="C131" s="373"/>
      <c r="D131" s="373"/>
      <c r="E131" s="88" t="s">
        <v>6</v>
      </c>
      <c r="F131" s="88" t="s">
        <v>50</v>
      </c>
      <c r="G131" s="364">
        <v>2140102181</v>
      </c>
      <c r="H131" s="364"/>
      <c r="I131" s="364"/>
      <c r="J131" s="267">
        <v>100</v>
      </c>
      <c r="K131" s="269">
        <v>944622.07999999996</v>
      </c>
      <c r="L131" s="157"/>
      <c r="M131" s="269">
        <f t="shared" si="6"/>
        <v>944622.07999999996</v>
      </c>
    </row>
    <row r="132" spans="1:13" s="118" customFormat="1" ht="78.75" customHeight="1">
      <c r="A132" s="373" t="s">
        <v>296</v>
      </c>
      <c r="B132" s="373"/>
      <c r="C132" s="373"/>
      <c r="D132" s="373"/>
      <c r="E132" s="88" t="s">
        <v>6</v>
      </c>
      <c r="F132" s="88" t="s">
        <v>50</v>
      </c>
      <c r="G132" s="364">
        <v>2140102182</v>
      </c>
      <c r="H132" s="364"/>
      <c r="I132" s="364"/>
      <c r="J132" s="267">
        <v>100</v>
      </c>
      <c r="K132" s="269">
        <v>179236.81</v>
      </c>
      <c r="L132" s="157"/>
      <c r="M132" s="269">
        <f t="shared" si="6"/>
        <v>179236.81</v>
      </c>
    </row>
    <row r="133" spans="1:13" ht="144.75" customHeight="1">
      <c r="A133" s="373" t="s">
        <v>411</v>
      </c>
      <c r="B133" s="373"/>
      <c r="C133" s="373"/>
      <c r="D133" s="373"/>
      <c r="E133" s="88" t="s">
        <v>6</v>
      </c>
      <c r="F133" s="88" t="s">
        <v>50</v>
      </c>
      <c r="G133" s="364">
        <v>2150180170</v>
      </c>
      <c r="H133" s="364"/>
      <c r="I133" s="364"/>
      <c r="J133" s="267">
        <v>100</v>
      </c>
      <c r="K133" s="269">
        <v>10248099</v>
      </c>
      <c r="L133" s="157"/>
      <c r="M133" s="269">
        <f t="shared" si="6"/>
        <v>10248099</v>
      </c>
    </row>
    <row r="134" spans="1:13" ht="107.25" customHeight="1">
      <c r="A134" s="373" t="s">
        <v>412</v>
      </c>
      <c r="B134" s="373"/>
      <c r="C134" s="373"/>
      <c r="D134" s="373"/>
      <c r="E134" s="88" t="s">
        <v>6</v>
      </c>
      <c r="F134" s="88" t="s">
        <v>50</v>
      </c>
      <c r="G134" s="364">
        <v>2150180170</v>
      </c>
      <c r="H134" s="364"/>
      <c r="I134" s="364"/>
      <c r="J134" s="267">
        <v>200</v>
      </c>
      <c r="K134" s="269">
        <v>45384</v>
      </c>
      <c r="L134" s="157"/>
      <c r="M134" s="269">
        <f t="shared" si="6"/>
        <v>45384</v>
      </c>
    </row>
    <row r="135" spans="1:13" ht="43.5" customHeight="1">
      <c r="A135" s="373" t="s">
        <v>477</v>
      </c>
      <c r="B135" s="373"/>
      <c r="C135" s="373"/>
      <c r="D135" s="373"/>
      <c r="E135" s="88" t="s">
        <v>6</v>
      </c>
      <c r="F135" s="88" t="s">
        <v>51</v>
      </c>
      <c r="G135" s="364">
        <v>2110100020</v>
      </c>
      <c r="H135" s="364"/>
      <c r="I135" s="364"/>
      <c r="J135" s="267">
        <v>200</v>
      </c>
      <c r="K135" s="269">
        <v>4147474.73</v>
      </c>
      <c r="L135" s="157">
        <v>4142385</v>
      </c>
      <c r="M135" s="269">
        <f t="shared" si="6"/>
        <v>8289859.7300000004</v>
      </c>
    </row>
    <row r="136" spans="1:13" ht="52.5" customHeight="1">
      <c r="A136" s="373" t="s">
        <v>478</v>
      </c>
      <c r="B136" s="373"/>
      <c r="C136" s="373"/>
      <c r="D136" s="373"/>
      <c r="E136" s="88" t="s">
        <v>6</v>
      </c>
      <c r="F136" s="88" t="s">
        <v>51</v>
      </c>
      <c r="G136" s="364">
        <v>2110100020</v>
      </c>
      <c r="H136" s="364"/>
      <c r="I136" s="364"/>
      <c r="J136" s="267">
        <v>600</v>
      </c>
      <c r="K136" s="269">
        <v>4778586.12</v>
      </c>
      <c r="L136" s="157">
        <v>1730000</v>
      </c>
      <c r="M136" s="269">
        <f t="shared" si="6"/>
        <v>6508586.1200000001</v>
      </c>
    </row>
    <row r="137" spans="1:13" ht="51" customHeight="1">
      <c r="A137" s="373" t="s">
        <v>554</v>
      </c>
      <c r="B137" s="373"/>
      <c r="C137" s="373"/>
      <c r="D137" s="373"/>
      <c r="E137" s="88" t="s">
        <v>6</v>
      </c>
      <c r="F137" s="88" t="s">
        <v>51</v>
      </c>
      <c r="G137" s="364" t="s">
        <v>555</v>
      </c>
      <c r="H137" s="364"/>
      <c r="I137" s="364"/>
      <c r="J137" s="267">
        <v>200</v>
      </c>
      <c r="K137" s="272">
        <v>252525.26</v>
      </c>
      <c r="L137" s="157"/>
      <c r="M137" s="269">
        <f t="shared" si="6"/>
        <v>252525.26</v>
      </c>
    </row>
    <row r="138" spans="1:13" s="118" customFormat="1" ht="51" customHeight="1">
      <c r="A138" s="373" t="s">
        <v>601</v>
      </c>
      <c r="B138" s="373"/>
      <c r="C138" s="373"/>
      <c r="D138" s="373"/>
      <c r="E138" s="88" t="s">
        <v>6</v>
      </c>
      <c r="F138" s="88" t="s">
        <v>51</v>
      </c>
      <c r="G138" s="364">
        <v>2120100340</v>
      </c>
      <c r="H138" s="364"/>
      <c r="I138" s="364"/>
      <c r="J138" s="267">
        <v>200</v>
      </c>
      <c r="K138" s="30">
        <v>481404.64</v>
      </c>
      <c r="L138" s="157"/>
      <c r="M138" s="269">
        <f t="shared" si="6"/>
        <v>481404.64</v>
      </c>
    </row>
    <row r="139" spans="1:13" s="118" customFormat="1" ht="51" customHeight="1">
      <c r="A139" s="373" t="s">
        <v>601</v>
      </c>
      <c r="B139" s="373"/>
      <c r="C139" s="373"/>
      <c r="D139" s="373"/>
      <c r="E139" s="88" t="s">
        <v>6</v>
      </c>
      <c r="F139" s="88" t="s">
        <v>51</v>
      </c>
      <c r="G139" s="364">
        <v>2120100340</v>
      </c>
      <c r="H139" s="364"/>
      <c r="I139" s="364"/>
      <c r="J139" s="267">
        <v>600</v>
      </c>
      <c r="K139" s="30">
        <v>1319472.68</v>
      </c>
      <c r="L139" s="157"/>
      <c r="M139" s="269">
        <f t="shared" si="6"/>
        <v>1319472.68</v>
      </c>
    </row>
    <row r="140" spans="1:13" ht="103.5" customHeight="1">
      <c r="A140" s="373" t="s">
        <v>577</v>
      </c>
      <c r="B140" s="373"/>
      <c r="C140" s="373"/>
      <c r="D140" s="373"/>
      <c r="E140" s="88" t="s">
        <v>6</v>
      </c>
      <c r="F140" s="88" t="s">
        <v>51</v>
      </c>
      <c r="G140" s="364" t="s">
        <v>431</v>
      </c>
      <c r="H140" s="364"/>
      <c r="I140" s="364"/>
      <c r="J140" s="267">
        <v>200</v>
      </c>
      <c r="K140" s="273">
        <v>864837.65</v>
      </c>
      <c r="L140" s="157"/>
      <c r="M140" s="269">
        <f t="shared" si="6"/>
        <v>864837.65</v>
      </c>
    </row>
    <row r="141" spans="1:13" ht="105" customHeight="1">
      <c r="A141" s="373" t="s">
        <v>578</v>
      </c>
      <c r="B141" s="373"/>
      <c r="C141" s="373"/>
      <c r="D141" s="373"/>
      <c r="E141" s="88" t="s">
        <v>6</v>
      </c>
      <c r="F141" s="88" t="s">
        <v>51</v>
      </c>
      <c r="G141" s="364" t="s">
        <v>431</v>
      </c>
      <c r="H141" s="364"/>
      <c r="I141" s="364"/>
      <c r="J141" s="267">
        <v>600</v>
      </c>
      <c r="K141" s="273">
        <v>3442530.41</v>
      </c>
      <c r="L141" s="157"/>
      <c r="M141" s="269">
        <f t="shared" si="6"/>
        <v>3442530.41</v>
      </c>
    </row>
    <row r="142" spans="1:13" s="92" customFormat="1" ht="91.5" customHeight="1">
      <c r="A142" s="373" t="s">
        <v>102</v>
      </c>
      <c r="B142" s="373"/>
      <c r="C142" s="373"/>
      <c r="D142" s="373"/>
      <c r="E142" s="88" t="s">
        <v>6</v>
      </c>
      <c r="F142" s="88" t="s">
        <v>51</v>
      </c>
      <c r="G142" s="364">
        <v>2120180090</v>
      </c>
      <c r="H142" s="364"/>
      <c r="I142" s="364"/>
      <c r="J142" s="267">
        <v>200</v>
      </c>
      <c r="K142" s="273">
        <v>85782</v>
      </c>
      <c r="L142" s="157"/>
      <c r="M142" s="269">
        <f t="shared" si="6"/>
        <v>85782</v>
      </c>
    </row>
    <row r="143" spans="1:13" ht="93.75" customHeight="1">
      <c r="A143" s="373" t="s">
        <v>301</v>
      </c>
      <c r="B143" s="373"/>
      <c r="C143" s="373"/>
      <c r="D143" s="373"/>
      <c r="E143" s="88" t="s">
        <v>6</v>
      </c>
      <c r="F143" s="88" t="s">
        <v>51</v>
      </c>
      <c r="G143" s="364">
        <v>2120180090</v>
      </c>
      <c r="H143" s="364"/>
      <c r="I143" s="364"/>
      <c r="J143" s="267">
        <v>600</v>
      </c>
      <c r="K143" s="273">
        <v>42891</v>
      </c>
      <c r="L143" s="157"/>
      <c r="M143" s="269">
        <f t="shared" si="6"/>
        <v>42891</v>
      </c>
    </row>
    <row r="144" spans="1:13" s="118" customFormat="1" ht="330.75" customHeight="1">
      <c r="A144" s="373" t="s">
        <v>656</v>
      </c>
      <c r="B144" s="373"/>
      <c r="C144" s="373"/>
      <c r="D144" s="373"/>
      <c r="E144" s="88" t="s">
        <v>6</v>
      </c>
      <c r="F144" s="88" t="s">
        <v>51</v>
      </c>
      <c r="G144" s="364">
        <v>2120189700</v>
      </c>
      <c r="H144" s="364"/>
      <c r="I144" s="364"/>
      <c r="J144" s="267">
        <v>200</v>
      </c>
      <c r="K144" s="273">
        <v>290822.40000000002</v>
      </c>
      <c r="L144" s="157"/>
      <c r="M144" s="269">
        <f t="shared" si="6"/>
        <v>290822.40000000002</v>
      </c>
    </row>
    <row r="145" spans="1:13" s="118" customFormat="1" ht="336" customHeight="1">
      <c r="A145" s="373" t="s">
        <v>657</v>
      </c>
      <c r="B145" s="373"/>
      <c r="C145" s="373"/>
      <c r="D145" s="373"/>
      <c r="E145" s="88" t="s">
        <v>6</v>
      </c>
      <c r="F145" s="88" t="s">
        <v>51</v>
      </c>
      <c r="G145" s="364">
        <v>2120189700</v>
      </c>
      <c r="H145" s="364"/>
      <c r="I145" s="364"/>
      <c r="J145" s="267">
        <v>600</v>
      </c>
      <c r="K145" s="273">
        <v>334445.76</v>
      </c>
      <c r="L145" s="157"/>
      <c r="M145" s="269">
        <f t="shared" si="6"/>
        <v>334445.76</v>
      </c>
    </row>
    <row r="146" spans="1:13" s="135" customFormat="1" ht="304.5" customHeight="1">
      <c r="A146" s="417" t="s">
        <v>658</v>
      </c>
      <c r="B146" s="417"/>
      <c r="C146" s="417"/>
      <c r="D146" s="417"/>
      <c r="E146" s="137" t="s">
        <v>6</v>
      </c>
      <c r="F146" s="137" t="s">
        <v>51</v>
      </c>
      <c r="G146" s="367" t="s">
        <v>649</v>
      </c>
      <c r="H146" s="367"/>
      <c r="I146" s="367"/>
      <c r="J146" s="267">
        <v>200</v>
      </c>
      <c r="K146" s="272">
        <v>68</v>
      </c>
      <c r="L146" s="157"/>
      <c r="M146" s="269">
        <f t="shared" si="6"/>
        <v>68</v>
      </c>
    </row>
    <row r="147" spans="1:13" s="135" customFormat="1" ht="309" customHeight="1">
      <c r="A147" s="417" t="s">
        <v>660</v>
      </c>
      <c r="B147" s="417"/>
      <c r="C147" s="417"/>
      <c r="D147" s="417"/>
      <c r="E147" s="88" t="s">
        <v>6</v>
      </c>
      <c r="F147" s="88" t="s">
        <v>51</v>
      </c>
      <c r="G147" s="364" t="s">
        <v>649</v>
      </c>
      <c r="H147" s="364"/>
      <c r="I147" s="364"/>
      <c r="J147" s="267">
        <v>600</v>
      </c>
      <c r="K147" s="269">
        <v>119</v>
      </c>
      <c r="L147" s="157"/>
      <c r="M147" s="269">
        <f t="shared" si="6"/>
        <v>119</v>
      </c>
    </row>
    <row r="148" spans="1:13" ht="93.75" customHeight="1">
      <c r="A148" s="373" t="s">
        <v>483</v>
      </c>
      <c r="B148" s="373"/>
      <c r="C148" s="373"/>
      <c r="D148" s="373"/>
      <c r="E148" s="88" t="s">
        <v>6</v>
      </c>
      <c r="F148" s="88" t="s">
        <v>51</v>
      </c>
      <c r="G148" s="364">
        <v>2140200090</v>
      </c>
      <c r="H148" s="364"/>
      <c r="I148" s="364"/>
      <c r="J148" s="267">
        <v>100</v>
      </c>
      <c r="K148" s="269">
        <v>898000</v>
      </c>
      <c r="L148" s="157"/>
      <c r="M148" s="269">
        <f t="shared" si="6"/>
        <v>898000</v>
      </c>
    </row>
    <row r="149" spans="1:13" ht="55.5" customHeight="1">
      <c r="A149" s="373" t="s">
        <v>484</v>
      </c>
      <c r="B149" s="373"/>
      <c r="C149" s="373"/>
      <c r="D149" s="373"/>
      <c r="E149" s="88" t="s">
        <v>6</v>
      </c>
      <c r="F149" s="88" t="s">
        <v>51</v>
      </c>
      <c r="G149" s="364">
        <v>2140200090</v>
      </c>
      <c r="H149" s="364"/>
      <c r="I149" s="364"/>
      <c r="J149" s="267">
        <v>200</v>
      </c>
      <c r="K149" s="269">
        <v>14295315</v>
      </c>
      <c r="L149" s="157">
        <v>650000</v>
      </c>
      <c r="M149" s="269">
        <f t="shared" si="6"/>
        <v>14945315</v>
      </c>
    </row>
    <row r="150" spans="1:13" ht="66.75" customHeight="1">
      <c r="A150" s="373" t="s">
        <v>485</v>
      </c>
      <c r="B150" s="373"/>
      <c r="C150" s="373"/>
      <c r="D150" s="373"/>
      <c r="E150" s="88" t="s">
        <v>6</v>
      </c>
      <c r="F150" s="88" t="s">
        <v>51</v>
      </c>
      <c r="G150" s="364">
        <v>2140200090</v>
      </c>
      <c r="H150" s="364"/>
      <c r="I150" s="364"/>
      <c r="J150" s="267">
        <v>600</v>
      </c>
      <c r="K150" s="273">
        <v>19711500</v>
      </c>
      <c r="L150" s="157"/>
      <c r="M150" s="269">
        <f t="shared" si="6"/>
        <v>19711500</v>
      </c>
    </row>
    <row r="151" spans="1:13" ht="43.5" customHeight="1">
      <c r="A151" s="373" t="s">
        <v>486</v>
      </c>
      <c r="B151" s="373"/>
      <c r="C151" s="373"/>
      <c r="D151" s="373"/>
      <c r="E151" s="88" t="s">
        <v>6</v>
      </c>
      <c r="F151" s="88" t="s">
        <v>51</v>
      </c>
      <c r="G151" s="364">
        <v>2140200090</v>
      </c>
      <c r="H151" s="364"/>
      <c r="I151" s="364"/>
      <c r="J151" s="267">
        <v>800</v>
      </c>
      <c r="K151" s="273">
        <v>274300</v>
      </c>
      <c r="L151" s="157"/>
      <c r="M151" s="269">
        <f t="shared" si="6"/>
        <v>274300</v>
      </c>
    </row>
    <row r="152" spans="1:13" ht="45" customHeight="1">
      <c r="A152" s="373" t="s">
        <v>482</v>
      </c>
      <c r="B152" s="373"/>
      <c r="C152" s="373"/>
      <c r="D152" s="373"/>
      <c r="E152" s="88" t="s">
        <v>6</v>
      </c>
      <c r="F152" s="88" t="s">
        <v>51</v>
      </c>
      <c r="G152" s="364">
        <v>2140200110</v>
      </c>
      <c r="H152" s="364"/>
      <c r="I152" s="364"/>
      <c r="J152" s="267">
        <v>200</v>
      </c>
      <c r="K152" s="272">
        <v>746830</v>
      </c>
      <c r="L152" s="157"/>
      <c r="M152" s="269">
        <f t="shared" si="6"/>
        <v>746830</v>
      </c>
    </row>
    <row r="153" spans="1:13" ht="32.25" customHeight="1">
      <c r="A153" s="373" t="s">
        <v>104</v>
      </c>
      <c r="B153" s="373"/>
      <c r="C153" s="373"/>
      <c r="D153" s="373"/>
      <c r="E153" s="88" t="s">
        <v>6</v>
      </c>
      <c r="F153" s="88" t="s">
        <v>51</v>
      </c>
      <c r="G153" s="364">
        <v>2140200060</v>
      </c>
      <c r="H153" s="364"/>
      <c r="I153" s="364"/>
      <c r="J153" s="267">
        <v>200</v>
      </c>
      <c r="K153" s="269">
        <v>620515</v>
      </c>
      <c r="L153" s="157"/>
      <c r="M153" s="269">
        <f t="shared" si="6"/>
        <v>620515</v>
      </c>
    </row>
    <row r="154" spans="1:13" s="118" customFormat="1" ht="79.5" customHeight="1">
      <c r="A154" s="373" t="s">
        <v>296</v>
      </c>
      <c r="B154" s="373"/>
      <c r="C154" s="373"/>
      <c r="D154" s="373"/>
      <c r="E154" s="88" t="s">
        <v>6</v>
      </c>
      <c r="F154" s="88" t="s">
        <v>51</v>
      </c>
      <c r="G154" s="364">
        <v>2140202182</v>
      </c>
      <c r="H154" s="364"/>
      <c r="I154" s="364"/>
      <c r="J154" s="267">
        <v>100</v>
      </c>
      <c r="K154" s="269">
        <v>276827.83</v>
      </c>
      <c r="L154" s="157"/>
      <c r="M154" s="269">
        <f t="shared" si="6"/>
        <v>276827.83</v>
      </c>
    </row>
    <row r="155" spans="1:13" ht="171" customHeight="1">
      <c r="A155" s="373" t="s">
        <v>634</v>
      </c>
      <c r="B155" s="373"/>
      <c r="C155" s="373"/>
      <c r="D155" s="373"/>
      <c r="E155" s="88" t="s">
        <v>6</v>
      </c>
      <c r="F155" s="88" t="s">
        <v>51</v>
      </c>
      <c r="G155" s="364">
        <v>2140253031</v>
      </c>
      <c r="H155" s="364"/>
      <c r="I155" s="364"/>
      <c r="J155" s="267">
        <v>100</v>
      </c>
      <c r="K155" s="269">
        <v>0</v>
      </c>
      <c r="L155" s="157"/>
      <c r="M155" s="269">
        <f t="shared" si="6"/>
        <v>0</v>
      </c>
    </row>
    <row r="156" spans="1:13" ht="149.25" customHeight="1">
      <c r="A156" s="373" t="s">
        <v>635</v>
      </c>
      <c r="B156" s="373"/>
      <c r="C156" s="373"/>
      <c r="D156" s="373"/>
      <c r="E156" s="88" t="s">
        <v>6</v>
      </c>
      <c r="F156" s="88" t="s">
        <v>51</v>
      </c>
      <c r="G156" s="364">
        <v>2140253031</v>
      </c>
      <c r="H156" s="364"/>
      <c r="I156" s="364"/>
      <c r="J156" s="267">
        <v>600</v>
      </c>
      <c r="K156" s="269">
        <v>0</v>
      </c>
      <c r="L156" s="157"/>
      <c r="M156" s="269">
        <f t="shared" si="6"/>
        <v>0</v>
      </c>
    </row>
    <row r="157" spans="1:13" s="178" customFormat="1" ht="213.75" customHeight="1">
      <c r="A157" s="373" t="s">
        <v>674</v>
      </c>
      <c r="B157" s="373"/>
      <c r="C157" s="373"/>
      <c r="D157" s="373"/>
      <c r="E157" s="88" t="s">
        <v>6</v>
      </c>
      <c r="F157" s="88" t="s">
        <v>51</v>
      </c>
      <c r="G157" s="364" t="s">
        <v>676</v>
      </c>
      <c r="H157" s="364"/>
      <c r="I157" s="364"/>
      <c r="J157" s="267">
        <v>100</v>
      </c>
      <c r="K157" s="157">
        <v>1249920</v>
      </c>
      <c r="L157" s="157"/>
      <c r="M157" s="269">
        <f t="shared" si="6"/>
        <v>1249920</v>
      </c>
    </row>
    <row r="158" spans="1:13" s="178" customFormat="1" ht="185.25" customHeight="1">
      <c r="A158" s="373" t="s">
        <v>675</v>
      </c>
      <c r="B158" s="373"/>
      <c r="C158" s="373"/>
      <c r="D158" s="373"/>
      <c r="E158" s="88" t="s">
        <v>6</v>
      </c>
      <c r="F158" s="88" t="s">
        <v>51</v>
      </c>
      <c r="G158" s="364" t="s">
        <v>676</v>
      </c>
      <c r="H158" s="364"/>
      <c r="I158" s="364"/>
      <c r="J158" s="267">
        <v>600</v>
      </c>
      <c r="K158" s="157">
        <v>2890440</v>
      </c>
      <c r="L158" s="157"/>
      <c r="M158" s="269">
        <f t="shared" si="6"/>
        <v>2890440</v>
      </c>
    </row>
    <row r="159" spans="1:13" s="229" customFormat="1" ht="163.5" customHeight="1">
      <c r="A159" s="373" t="s">
        <v>789</v>
      </c>
      <c r="B159" s="373"/>
      <c r="C159" s="373"/>
      <c r="D159" s="373"/>
      <c r="E159" s="88" t="s">
        <v>6</v>
      </c>
      <c r="F159" s="88" t="s">
        <v>51</v>
      </c>
      <c r="G159" s="364" t="s">
        <v>793</v>
      </c>
      <c r="H159" s="364"/>
      <c r="I159" s="364"/>
      <c r="J159" s="267">
        <v>100</v>
      </c>
      <c r="K159" s="157"/>
      <c r="L159" s="272">
        <v>71177.72</v>
      </c>
      <c r="M159" s="269">
        <f>K159+L159</f>
        <v>71177.72</v>
      </c>
    </row>
    <row r="160" spans="1:13" s="229" customFormat="1" ht="134.25" customHeight="1">
      <c r="A160" s="373" t="s">
        <v>790</v>
      </c>
      <c r="B160" s="373"/>
      <c r="C160" s="373"/>
      <c r="D160" s="373"/>
      <c r="E160" s="88" t="s">
        <v>6</v>
      </c>
      <c r="F160" s="88" t="s">
        <v>51</v>
      </c>
      <c r="G160" s="364" t="s">
        <v>793</v>
      </c>
      <c r="H160" s="364"/>
      <c r="I160" s="364"/>
      <c r="J160" s="267">
        <v>600</v>
      </c>
      <c r="K160" s="157"/>
      <c r="L160" s="272">
        <v>213533.52</v>
      </c>
      <c r="M160" s="269">
        <f>K160+L160</f>
        <v>213533.52</v>
      </c>
    </row>
    <row r="161" spans="1:13" ht="177.75" customHeight="1">
      <c r="A161" s="373" t="s">
        <v>436</v>
      </c>
      <c r="B161" s="373"/>
      <c r="C161" s="373"/>
      <c r="D161" s="373"/>
      <c r="E161" s="88" t="s">
        <v>6</v>
      </c>
      <c r="F161" s="88" t="s">
        <v>51</v>
      </c>
      <c r="G161" s="364">
        <v>2150280150</v>
      </c>
      <c r="H161" s="364"/>
      <c r="I161" s="364"/>
      <c r="J161" s="267">
        <v>100</v>
      </c>
      <c r="K161" s="269">
        <v>19105690.5</v>
      </c>
      <c r="L161" s="157"/>
      <c r="M161" s="269">
        <f t="shared" si="6"/>
        <v>19105690.5</v>
      </c>
    </row>
    <row r="162" spans="1:13" ht="147.75" customHeight="1">
      <c r="A162" s="373" t="s">
        <v>437</v>
      </c>
      <c r="B162" s="373"/>
      <c r="C162" s="373"/>
      <c r="D162" s="373"/>
      <c r="E162" s="88" t="s">
        <v>6</v>
      </c>
      <c r="F162" s="88" t="s">
        <v>51</v>
      </c>
      <c r="G162" s="364">
        <v>2150280150</v>
      </c>
      <c r="H162" s="364"/>
      <c r="I162" s="364"/>
      <c r="J162" s="267">
        <v>200</v>
      </c>
      <c r="K162" s="269">
        <v>207631</v>
      </c>
      <c r="L162" s="157"/>
      <c r="M162" s="269">
        <f t="shared" si="6"/>
        <v>207631</v>
      </c>
    </row>
    <row r="163" spans="1:13" ht="150.75" customHeight="1">
      <c r="A163" s="373" t="s">
        <v>438</v>
      </c>
      <c r="B163" s="373"/>
      <c r="C163" s="373"/>
      <c r="D163" s="373"/>
      <c r="E163" s="88" t="s">
        <v>6</v>
      </c>
      <c r="F163" s="88" t="s">
        <v>51</v>
      </c>
      <c r="G163" s="364">
        <v>2150280150</v>
      </c>
      <c r="H163" s="364"/>
      <c r="I163" s="364"/>
      <c r="J163" s="267">
        <v>600</v>
      </c>
      <c r="K163" s="269">
        <v>55284246</v>
      </c>
      <c r="L163" s="157"/>
      <c r="M163" s="269">
        <f t="shared" si="6"/>
        <v>55284246</v>
      </c>
    </row>
    <row r="164" spans="1:13" s="98" customFormat="1" ht="55.5" customHeight="1">
      <c r="A164" s="405" t="s">
        <v>655</v>
      </c>
      <c r="B164" s="405"/>
      <c r="C164" s="405"/>
      <c r="D164" s="405"/>
      <c r="E164" s="88" t="s">
        <v>6</v>
      </c>
      <c r="F164" s="88" t="s">
        <v>51</v>
      </c>
      <c r="G164" s="406">
        <v>2730100600</v>
      </c>
      <c r="H164" s="406"/>
      <c r="I164" s="406"/>
      <c r="J164" s="278">
        <v>600</v>
      </c>
      <c r="K164" s="272">
        <v>50000</v>
      </c>
      <c r="L164" s="157"/>
      <c r="M164" s="269">
        <f t="shared" si="6"/>
        <v>50000</v>
      </c>
    </row>
    <row r="165" spans="1:13" s="100" customFormat="1" ht="53.25" customHeight="1">
      <c r="A165" s="373" t="s">
        <v>589</v>
      </c>
      <c r="B165" s="373"/>
      <c r="C165" s="373"/>
      <c r="D165" s="373"/>
      <c r="E165" s="88" t="s">
        <v>6</v>
      </c>
      <c r="F165" s="88" t="s">
        <v>139</v>
      </c>
      <c r="G165" s="364">
        <v>2160100120</v>
      </c>
      <c r="H165" s="364"/>
      <c r="I165" s="364"/>
      <c r="J165" s="267">
        <v>600</v>
      </c>
      <c r="K165" s="269">
        <v>2166972.79</v>
      </c>
      <c r="L165" s="157"/>
      <c r="M165" s="269">
        <f t="shared" si="6"/>
        <v>2166972.79</v>
      </c>
    </row>
    <row r="166" spans="1:13" s="130" customFormat="1" ht="57.75" customHeight="1">
      <c r="A166" s="373" t="s">
        <v>642</v>
      </c>
      <c r="B166" s="373"/>
      <c r="C166" s="373"/>
      <c r="D166" s="373"/>
      <c r="E166" s="88" t="s">
        <v>6</v>
      </c>
      <c r="F166" s="88" t="s">
        <v>139</v>
      </c>
      <c r="G166" s="368" t="s">
        <v>643</v>
      </c>
      <c r="H166" s="368"/>
      <c r="I166" s="368"/>
      <c r="J166" s="271">
        <v>600</v>
      </c>
      <c r="K166" s="50">
        <v>1719686.2</v>
      </c>
      <c r="L166" s="157"/>
      <c r="M166" s="269">
        <f t="shared" si="6"/>
        <v>1719686.2</v>
      </c>
    </row>
    <row r="167" spans="1:13" s="130" customFormat="1" ht="54.75" customHeight="1">
      <c r="A167" s="373" t="s">
        <v>642</v>
      </c>
      <c r="B167" s="373"/>
      <c r="C167" s="373"/>
      <c r="D167" s="373"/>
      <c r="E167" s="88" t="s">
        <v>6</v>
      </c>
      <c r="F167" s="88" t="s">
        <v>139</v>
      </c>
      <c r="G167" s="368" t="s">
        <v>643</v>
      </c>
      <c r="H167" s="368"/>
      <c r="I167" s="368"/>
      <c r="J167" s="271">
        <v>800</v>
      </c>
      <c r="K167" s="50">
        <v>24013.8</v>
      </c>
      <c r="L167" s="157"/>
      <c r="M167" s="269">
        <f t="shared" si="6"/>
        <v>24013.8</v>
      </c>
    </row>
    <row r="168" spans="1:13" s="92" customFormat="1" ht="85.5" customHeight="1">
      <c r="A168" s="373" t="s">
        <v>583</v>
      </c>
      <c r="B168" s="373"/>
      <c r="C168" s="373"/>
      <c r="D168" s="373"/>
      <c r="E168" s="88" t="s">
        <v>6</v>
      </c>
      <c r="F168" s="95" t="s">
        <v>139</v>
      </c>
      <c r="G168" s="364" t="s">
        <v>556</v>
      </c>
      <c r="H168" s="364"/>
      <c r="I168" s="364"/>
      <c r="J168" s="267">
        <v>600</v>
      </c>
      <c r="K168" s="269">
        <v>4887.4399999999996</v>
      </c>
      <c r="L168" s="157"/>
      <c r="M168" s="269">
        <f t="shared" si="6"/>
        <v>4887.4399999999996</v>
      </c>
    </row>
    <row r="169" spans="1:13" s="92" customFormat="1" ht="80.25" customHeight="1">
      <c r="A169" s="373" t="s">
        <v>582</v>
      </c>
      <c r="B169" s="373"/>
      <c r="C169" s="373"/>
      <c r="D169" s="373"/>
      <c r="E169" s="88" t="s">
        <v>6</v>
      </c>
      <c r="F169" s="95" t="s">
        <v>139</v>
      </c>
      <c r="G169" s="364">
        <v>2160181420</v>
      </c>
      <c r="H169" s="364"/>
      <c r="I169" s="364"/>
      <c r="J169" s="267">
        <v>600</v>
      </c>
      <c r="K169" s="269">
        <v>402398.99</v>
      </c>
      <c r="L169" s="157"/>
      <c r="M169" s="269">
        <f t="shared" si="6"/>
        <v>402398.99</v>
      </c>
    </row>
    <row r="170" spans="1:13" s="92" customFormat="1" ht="90.75" customHeight="1">
      <c r="A170" s="373" t="s">
        <v>581</v>
      </c>
      <c r="B170" s="373"/>
      <c r="C170" s="373"/>
      <c r="D170" s="373"/>
      <c r="E170" s="88" t="s">
        <v>6</v>
      </c>
      <c r="F170" s="95" t="s">
        <v>139</v>
      </c>
      <c r="G170" s="364" t="s">
        <v>557</v>
      </c>
      <c r="H170" s="364"/>
      <c r="I170" s="364"/>
      <c r="J170" s="267">
        <v>600</v>
      </c>
      <c r="K170" s="269">
        <v>1839.77</v>
      </c>
      <c r="L170" s="157"/>
      <c r="M170" s="269">
        <f t="shared" si="6"/>
        <v>1839.77</v>
      </c>
    </row>
    <row r="171" spans="1:13" s="92" customFormat="1" ht="92.25" customHeight="1">
      <c r="A171" s="373" t="s">
        <v>661</v>
      </c>
      <c r="B171" s="373"/>
      <c r="C171" s="373"/>
      <c r="D171" s="373"/>
      <c r="E171" s="88" t="s">
        <v>6</v>
      </c>
      <c r="F171" s="95" t="s">
        <v>139</v>
      </c>
      <c r="G171" s="364">
        <v>2160181440</v>
      </c>
      <c r="H171" s="364"/>
      <c r="I171" s="364"/>
      <c r="J171" s="267">
        <v>600</v>
      </c>
      <c r="K171" s="269">
        <v>182137.36</v>
      </c>
      <c r="L171" s="157"/>
      <c r="M171" s="269">
        <f t="shared" si="6"/>
        <v>182137.36</v>
      </c>
    </row>
    <row r="172" spans="1:13" s="118" customFormat="1" ht="42.75" customHeight="1">
      <c r="A172" s="373" t="s">
        <v>662</v>
      </c>
      <c r="B172" s="373"/>
      <c r="C172" s="373"/>
      <c r="D172" s="373"/>
      <c r="E172" s="88" t="s">
        <v>6</v>
      </c>
      <c r="F172" s="95" t="s">
        <v>139</v>
      </c>
      <c r="G172" s="364">
        <v>2160102181</v>
      </c>
      <c r="H172" s="364"/>
      <c r="I172" s="364"/>
      <c r="J172" s="267">
        <v>600</v>
      </c>
      <c r="K172" s="269">
        <v>694187.32</v>
      </c>
      <c r="L172" s="157"/>
      <c r="M172" s="269">
        <f t="shared" si="6"/>
        <v>694187.32</v>
      </c>
    </row>
    <row r="173" spans="1:13" s="118" customFormat="1" ht="54.75" customHeight="1">
      <c r="A173" s="373" t="s">
        <v>644</v>
      </c>
      <c r="B173" s="373"/>
      <c r="C173" s="373"/>
      <c r="D173" s="373"/>
      <c r="E173" s="88" t="s">
        <v>6</v>
      </c>
      <c r="F173" s="95" t="s">
        <v>139</v>
      </c>
      <c r="G173" s="364">
        <v>2160102182</v>
      </c>
      <c r="H173" s="364"/>
      <c r="I173" s="364"/>
      <c r="J173" s="267">
        <v>600</v>
      </c>
      <c r="K173" s="269">
        <v>726471</v>
      </c>
      <c r="L173" s="157"/>
      <c r="M173" s="269">
        <f t="shared" si="6"/>
        <v>726471</v>
      </c>
    </row>
    <row r="174" spans="1:13" s="140" customFormat="1" ht="45" customHeight="1">
      <c r="A174" s="373" t="s">
        <v>233</v>
      </c>
      <c r="B174" s="373"/>
      <c r="C174" s="373"/>
      <c r="D174" s="373"/>
      <c r="E174" s="88" t="s">
        <v>6</v>
      </c>
      <c r="F174" s="88" t="s">
        <v>52</v>
      </c>
      <c r="G174" s="364">
        <v>2520100500</v>
      </c>
      <c r="H174" s="364"/>
      <c r="I174" s="364"/>
      <c r="J174" s="267">
        <v>200</v>
      </c>
      <c r="K174" s="269">
        <v>12500</v>
      </c>
      <c r="L174" s="157"/>
      <c r="M174" s="269">
        <f t="shared" si="6"/>
        <v>12500</v>
      </c>
    </row>
    <row r="175" spans="1:13" s="140" customFormat="1" ht="54.75" customHeight="1">
      <c r="A175" s="373" t="s">
        <v>587</v>
      </c>
      <c r="B175" s="373"/>
      <c r="C175" s="373"/>
      <c r="D175" s="373"/>
      <c r="E175" s="88" t="s">
        <v>6</v>
      </c>
      <c r="F175" s="88" t="s">
        <v>52</v>
      </c>
      <c r="G175" s="364">
        <v>2520100500</v>
      </c>
      <c r="H175" s="364"/>
      <c r="I175" s="364"/>
      <c r="J175" s="267">
        <v>600</v>
      </c>
      <c r="K175" s="157">
        <v>25000</v>
      </c>
      <c r="L175" s="157"/>
      <c r="M175" s="269">
        <f t="shared" si="6"/>
        <v>25000</v>
      </c>
    </row>
    <row r="176" spans="1:13" s="140" customFormat="1" ht="54.75" customHeight="1">
      <c r="A176" s="408" t="s">
        <v>588</v>
      </c>
      <c r="B176" s="408"/>
      <c r="C176" s="408"/>
      <c r="D176" s="408"/>
      <c r="E176" s="88" t="s">
        <v>6</v>
      </c>
      <c r="F176" s="88" t="s">
        <v>52</v>
      </c>
      <c r="G176" s="364">
        <v>2520100510</v>
      </c>
      <c r="H176" s="364"/>
      <c r="I176" s="364"/>
      <c r="J176" s="267">
        <v>600</v>
      </c>
      <c r="K176" s="269">
        <v>12500</v>
      </c>
      <c r="L176" s="157"/>
      <c r="M176" s="269">
        <f t="shared" si="6"/>
        <v>12500</v>
      </c>
    </row>
    <row r="177" spans="1:13" ht="81" customHeight="1">
      <c r="A177" s="373" t="s">
        <v>489</v>
      </c>
      <c r="B177" s="373"/>
      <c r="C177" s="373"/>
      <c r="D177" s="373"/>
      <c r="E177" s="88" t="s">
        <v>6</v>
      </c>
      <c r="F177" s="88" t="s">
        <v>53</v>
      </c>
      <c r="G177" s="364">
        <v>2170180200</v>
      </c>
      <c r="H177" s="364"/>
      <c r="I177" s="364"/>
      <c r="J177" s="267">
        <v>600</v>
      </c>
      <c r="K177" s="269">
        <v>28350</v>
      </c>
      <c r="L177" s="157"/>
      <c r="M177" s="269">
        <f t="shared" si="6"/>
        <v>28350</v>
      </c>
    </row>
    <row r="178" spans="1:13" ht="54" customHeight="1">
      <c r="A178" s="373" t="s">
        <v>109</v>
      </c>
      <c r="B178" s="373"/>
      <c r="C178" s="373"/>
      <c r="D178" s="373"/>
      <c r="E178" s="88" t="s">
        <v>6</v>
      </c>
      <c r="F178" s="88" t="s">
        <v>53</v>
      </c>
      <c r="G178" s="364" t="s">
        <v>380</v>
      </c>
      <c r="H178" s="364"/>
      <c r="I178" s="364"/>
      <c r="J178" s="267">
        <v>200</v>
      </c>
      <c r="K178" s="269">
        <v>240975</v>
      </c>
      <c r="L178" s="157"/>
      <c r="M178" s="269">
        <f t="shared" si="6"/>
        <v>240975</v>
      </c>
    </row>
    <row r="179" spans="1:13" ht="69" customHeight="1">
      <c r="A179" s="373" t="s">
        <v>110</v>
      </c>
      <c r="B179" s="373"/>
      <c r="C179" s="373"/>
      <c r="D179" s="373"/>
      <c r="E179" s="88" t="s">
        <v>6</v>
      </c>
      <c r="F179" s="88" t="s">
        <v>53</v>
      </c>
      <c r="G179" s="364" t="s">
        <v>380</v>
      </c>
      <c r="H179" s="364"/>
      <c r="I179" s="364"/>
      <c r="J179" s="267">
        <v>600</v>
      </c>
      <c r="K179" s="269">
        <v>552825</v>
      </c>
      <c r="L179" s="157"/>
      <c r="M179" s="269">
        <f t="shared" si="6"/>
        <v>552825</v>
      </c>
    </row>
    <row r="180" spans="1:13" s="124" customFormat="1" ht="43.5" customHeight="1">
      <c r="A180" s="373" t="s">
        <v>637</v>
      </c>
      <c r="B180" s="373"/>
      <c r="C180" s="373"/>
      <c r="D180" s="373"/>
      <c r="E180" s="63" t="s">
        <v>6</v>
      </c>
      <c r="F180" s="63" t="s">
        <v>53</v>
      </c>
      <c r="G180" s="368" t="s">
        <v>638</v>
      </c>
      <c r="H180" s="368"/>
      <c r="I180" s="368"/>
      <c r="J180" s="271">
        <v>200</v>
      </c>
      <c r="K180" s="30">
        <v>75000</v>
      </c>
      <c r="L180" s="157"/>
      <c r="M180" s="269">
        <f t="shared" si="6"/>
        <v>75000</v>
      </c>
    </row>
    <row r="181" spans="1:13" s="124" customFormat="1" ht="28.5" customHeight="1">
      <c r="A181" s="373" t="s">
        <v>639</v>
      </c>
      <c r="B181" s="373"/>
      <c r="C181" s="373"/>
      <c r="D181" s="373"/>
      <c r="E181" s="63" t="s">
        <v>6</v>
      </c>
      <c r="F181" s="63" t="s">
        <v>53</v>
      </c>
      <c r="G181" s="368" t="s">
        <v>638</v>
      </c>
      <c r="H181" s="368"/>
      <c r="I181" s="368"/>
      <c r="J181" s="271">
        <v>300</v>
      </c>
      <c r="K181" s="30">
        <v>50000</v>
      </c>
      <c r="L181" s="157"/>
      <c r="M181" s="269">
        <f t="shared" si="6"/>
        <v>50000</v>
      </c>
    </row>
    <row r="182" spans="1:13" ht="53.25" customHeight="1">
      <c r="A182" s="373" t="s">
        <v>103</v>
      </c>
      <c r="B182" s="373"/>
      <c r="C182" s="373"/>
      <c r="D182" s="373"/>
      <c r="E182" s="88" t="s">
        <v>6</v>
      </c>
      <c r="F182" s="88" t="s">
        <v>53</v>
      </c>
      <c r="G182" s="364">
        <v>2130100070</v>
      </c>
      <c r="H182" s="364"/>
      <c r="I182" s="364"/>
      <c r="J182" s="267">
        <v>200</v>
      </c>
      <c r="K182" s="269">
        <v>411400</v>
      </c>
      <c r="L182" s="157"/>
      <c r="M182" s="269">
        <f t="shared" si="6"/>
        <v>411400</v>
      </c>
    </row>
    <row r="183" spans="1:13" s="124" customFormat="1" ht="53.25" customHeight="1">
      <c r="A183" s="373" t="s">
        <v>641</v>
      </c>
      <c r="B183" s="373"/>
      <c r="C183" s="373"/>
      <c r="D183" s="373"/>
      <c r="E183" s="88" t="s">
        <v>6</v>
      </c>
      <c r="F183" s="88" t="s">
        <v>53</v>
      </c>
      <c r="G183" s="364">
        <v>2130100070</v>
      </c>
      <c r="H183" s="364"/>
      <c r="I183" s="364"/>
      <c r="J183" s="127">
        <v>300</v>
      </c>
      <c r="K183" s="269">
        <v>55000</v>
      </c>
      <c r="L183" s="157"/>
      <c r="M183" s="269">
        <f t="shared" si="6"/>
        <v>55000</v>
      </c>
    </row>
    <row r="184" spans="1:13" ht="67.5" customHeight="1">
      <c r="A184" s="373" t="s">
        <v>97</v>
      </c>
      <c r="B184" s="373"/>
      <c r="C184" s="373"/>
      <c r="D184" s="373"/>
      <c r="E184" s="88" t="s">
        <v>6</v>
      </c>
      <c r="F184" s="88" t="s">
        <v>53</v>
      </c>
      <c r="G184" s="364">
        <v>2130100070</v>
      </c>
      <c r="H184" s="364"/>
      <c r="I184" s="364"/>
      <c r="J184" s="267">
        <v>600</v>
      </c>
      <c r="K184" s="269">
        <v>40000</v>
      </c>
      <c r="L184" s="157"/>
      <c r="M184" s="269">
        <f t="shared" si="6"/>
        <v>40000</v>
      </c>
    </row>
    <row r="185" spans="1:13" ht="68.25" customHeight="1">
      <c r="A185" s="373" t="s">
        <v>487</v>
      </c>
      <c r="B185" s="373"/>
      <c r="C185" s="373"/>
      <c r="D185" s="373"/>
      <c r="E185" s="88" t="s">
        <v>6</v>
      </c>
      <c r="F185" s="88" t="s">
        <v>53</v>
      </c>
      <c r="G185" s="364">
        <v>2140200100</v>
      </c>
      <c r="H185" s="364"/>
      <c r="I185" s="364"/>
      <c r="J185" s="267">
        <v>100</v>
      </c>
      <c r="K185" s="269">
        <v>6804700</v>
      </c>
      <c r="L185" s="157"/>
      <c r="M185" s="269">
        <f t="shared" si="6"/>
        <v>6804700</v>
      </c>
    </row>
    <row r="186" spans="1:13" ht="39.75" customHeight="1">
      <c r="A186" s="373" t="s">
        <v>105</v>
      </c>
      <c r="B186" s="373"/>
      <c r="C186" s="373"/>
      <c r="D186" s="373"/>
      <c r="E186" s="88" t="s">
        <v>6</v>
      </c>
      <c r="F186" s="88" t="s">
        <v>53</v>
      </c>
      <c r="G186" s="364">
        <v>2140200100</v>
      </c>
      <c r="H186" s="364"/>
      <c r="I186" s="364"/>
      <c r="J186" s="267">
        <v>200</v>
      </c>
      <c r="K186" s="269">
        <v>1836219</v>
      </c>
      <c r="L186" s="157"/>
      <c r="M186" s="269">
        <f t="shared" si="6"/>
        <v>1836219</v>
      </c>
    </row>
    <row r="187" spans="1:13" ht="27.75" customHeight="1">
      <c r="A187" s="373" t="s">
        <v>488</v>
      </c>
      <c r="B187" s="373"/>
      <c r="C187" s="373"/>
      <c r="D187" s="373"/>
      <c r="E187" s="88" t="s">
        <v>6</v>
      </c>
      <c r="F187" s="88" t="s">
        <v>53</v>
      </c>
      <c r="G187" s="364">
        <v>2140200100</v>
      </c>
      <c r="H187" s="364"/>
      <c r="I187" s="364"/>
      <c r="J187" s="267">
        <v>800</v>
      </c>
      <c r="K187" s="269">
        <v>5800</v>
      </c>
      <c r="L187" s="157"/>
      <c r="M187" s="269">
        <f t="shared" si="6"/>
        <v>5800</v>
      </c>
    </row>
    <row r="188" spans="1:13" s="118" customFormat="1" ht="66" customHeight="1">
      <c r="A188" s="373" t="s">
        <v>295</v>
      </c>
      <c r="B188" s="373"/>
      <c r="C188" s="373"/>
      <c r="D188" s="373"/>
      <c r="E188" s="88" t="s">
        <v>6</v>
      </c>
      <c r="F188" s="88" t="s">
        <v>53</v>
      </c>
      <c r="G188" s="364">
        <v>2140202181</v>
      </c>
      <c r="H188" s="364"/>
      <c r="I188" s="364"/>
      <c r="J188" s="267">
        <v>100</v>
      </c>
      <c r="K188" s="269">
        <v>61510.27</v>
      </c>
      <c r="L188" s="157"/>
      <c r="M188" s="269">
        <f t="shared" si="6"/>
        <v>61510.27</v>
      </c>
    </row>
    <row r="189" spans="1:13" s="118" customFormat="1" ht="80.25" customHeight="1">
      <c r="A189" s="373" t="s">
        <v>296</v>
      </c>
      <c r="B189" s="373"/>
      <c r="C189" s="373"/>
      <c r="D189" s="373"/>
      <c r="E189" s="88" t="s">
        <v>6</v>
      </c>
      <c r="F189" s="88" t="s">
        <v>53</v>
      </c>
      <c r="G189" s="364">
        <v>2140202182</v>
      </c>
      <c r="H189" s="364"/>
      <c r="I189" s="364"/>
      <c r="J189" s="267">
        <v>100</v>
      </c>
      <c r="K189" s="269">
        <v>2057058.98</v>
      </c>
      <c r="L189" s="157"/>
      <c r="M189" s="269">
        <f t="shared" si="6"/>
        <v>2057058.98</v>
      </c>
    </row>
    <row r="190" spans="1:13" ht="70.5" customHeight="1">
      <c r="A190" s="373" t="s">
        <v>647</v>
      </c>
      <c r="B190" s="373"/>
      <c r="C190" s="373"/>
      <c r="D190" s="373"/>
      <c r="E190" s="88" t="s">
        <v>6</v>
      </c>
      <c r="F190" s="88" t="s">
        <v>53</v>
      </c>
      <c r="G190" s="364">
        <v>2180100130</v>
      </c>
      <c r="H190" s="364"/>
      <c r="I190" s="364"/>
      <c r="J190" s="267">
        <v>300</v>
      </c>
      <c r="K190" s="269">
        <v>54000</v>
      </c>
      <c r="L190" s="157"/>
      <c r="M190" s="269">
        <f t="shared" ref="M190:M204" si="7">K190+L190</f>
        <v>54000</v>
      </c>
    </row>
    <row r="191" spans="1:13" ht="42.75" customHeight="1">
      <c r="A191" s="385" t="s">
        <v>633</v>
      </c>
      <c r="B191" s="385"/>
      <c r="C191" s="385"/>
      <c r="D191" s="385"/>
      <c r="E191" s="88" t="s">
        <v>6</v>
      </c>
      <c r="F191" s="88" t="s">
        <v>53</v>
      </c>
      <c r="G191" s="364">
        <v>2180100140</v>
      </c>
      <c r="H191" s="364"/>
      <c r="I191" s="364"/>
      <c r="J191" s="271">
        <v>300</v>
      </c>
      <c r="K191" s="269">
        <v>156000</v>
      </c>
      <c r="L191" s="157"/>
      <c r="M191" s="269">
        <f t="shared" si="7"/>
        <v>156000</v>
      </c>
    </row>
    <row r="192" spans="1:13" ht="45" customHeight="1">
      <c r="A192" s="385" t="s">
        <v>613</v>
      </c>
      <c r="B192" s="385"/>
      <c r="C192" s="385"/>
      <c r="D192" s="385"/>
      <c r="E192" s="88" t="s">
        <v>6</v>
      </c>
      <c r="F192" s="88" t="s">
        <v>53</v>
      </c>
      <c r="G192" s="364">
        <v>2180100150</v>
      </c>
      <c r="H192" s="364"/>
      <c r="I192" s="364"/>
      <c r="J192" s="271">
        <v>300</v>
      </c>
      <c r="K192" s="269">
        <v>60000</v>
      </c>
      <c r="L192" s="157"/>
      <c r="M192" s="269">
        <f t="shared" si="7"/>
        <v>60000</v>
      </c>
    </row>
    <row r="193" spans="1:13" ht="51.75" customHeight="1">
      <c r="A193" s="373" t="s">
        <v>257</v>
      </c>
      <c r="B193" s="373"/>
      <c r="C193" s="373"/>
      <c r="D193" s="373"/>
      <c r="E193" s="88" t="s">
        <v>6</v>
      </c>
      <c r="F193" s="88" t="s">
        <v>53</v>
      </c>
      <c r="G193" s="364">
        <v>2190100430</v>
      </c>
      <c r="H193" s="364"/>
      <c r="I193" s="364"/>
      <c r="J193" s="267">
        <v>200</v>
      </c>
      <c r="K193" s="269">
        <v>77000</v>
      </c>
      <c r="L193" s="157"/>
      <c r="M193" s="269">
        <f t="shared" si="7"/>
        <v>77000</v>
      </c>
    </row>
    <row r="194" spans="1:13" s="130" customFormat="1" ht="68.25" customHeight="1">
      <c r="A194" s="373" t="s">
        <v>646</v>
      </c>
      <c r="B194" s="373"/>
      <c r="C194" s="373"/>
      <c r="D194" s="373"/>
      <c r="E194" s="88" t="s">
        <v>6</v>
      </c>
      <c r="F194" s="88" t="s">
        <v>53</v>
      </c>
      <c r="G194" s="364">
        <v>2190100440</v>
      </c>
      <c r="H194" s="364"/>
      <c r="I194" s="364"/>
      <c r="J194" s="267">
        <v>300</v>
      </c>
      <c r="K194" s="269">
        <v>3000</v>
      </c>
      <c r="L194" s="157"/>
      <c r="M194" s="269">
        <f t="shared" si="7"/>
        <v>3000</v>
      </c>
    </row>
    <row r="195" spans="1:13" ht="54.75" customHeight="1">
      <c r="A195" s="405" t="s">
        <v>399</v>
      </c>
      <c r="B195" s="405"/>
      <c r="C195" s="405"/>
      <c r="D195" s="405"/>
      <c r="E195" s="88" t="s">
        <v>6</v>
      </c>
      <c r="F195" s="88" t="s">
        <v>53</v>
      </c>
      <c r="G195" s="406">
        <v>3330100850</v>
      </c>
      <c r="H195" s="406"/>
      <c r="I195" s="406"/>
      <c r="J195" s="278">
        <v>200</v>
      </c>
      <c r="K195" s="157">
        <v>30000</v>
      </c>
      <c r="L195" s="157"/>
      <c r="M195" s="269">
        <f t="shared" si="7"/>
        <v>30000</v>
      </c>
    </row>
    <row r="196" spans="1:13" ht="55.5" customHeight="1">
      <c r="A196" s="373" t="s">
        <v>434</v>
      </c>
      <c r="B196" s="373"/>
      <c r="C196" s="373"/>
      <c r="D196" s="373"/>
      <c r="E196" s="88" t="s">
        <v>6</v>
      </c>
      <c r="F196" s="88" t="s">
        <v>53</v>
      </c>
      <c r="G196" s="364">
        <v>3330100850</v>
      </c>
      <c r="H196" s="364"/>
      <c r="I196" s="364"/>
      <c r="J196" s="267">
        <v>600</v>
      </c>
      <c r="K196" s="269">
        <v>100000</v>
      </c>
      <c r="L196" s="157"/>
      <c r="M196" s="269">
        <f t="shared" si="7"/>
        <v>100000</v>
      </c>
    </row>
    <row r="197" spans="1:13" ht="78.75" customHeight="1">
      <c r="A197" s="405" t="s">
        <v>520</v>
      </c>
      <c r="B197" s="405"/>
      <c r="C197" s="405"/>
      <c r="D197" s="405"/>
      <c r="E197" s="88" t="s">
        <v>6</v>
      </c>
      <c r="F197" s="88" t="s">
        <v>53</v>
      </c>
      <c r="G197" s="406">
        <v>4190000370</v>
      </c>
      <c r="H197" s="406"/>
      <c r="I197" s="406"/>
      <c r="J197" s="278">
        <v>100</v>
      </c>
      <c r="K197" s="157">
        <v>1886123</v>
      </c>
      <c r="L197" s="157"/>
      <c r="M197" s="269">
        <f t="shared" si="7"/>
        <v>1886123</v>
      </c>
    </row>
    <row r="198" spans="1:13" ht="54.75" customHeight="1">
      <c r="A198" s="405" t="s">
        <v>521</v>
      </c>
      <c r="B198" s="405"/>
      <c r="C198" s="405"/>
      <c r="D198" s="405"/>
      <c r="E198" s="88" t="s">
        <v>6</v>
      </c>
      <c r="F198" s="88" t="s">
        <v>53</v>
      </c>
      <c r="G198" s="406">
        <v>4190000370</v>
      </c>
      <c r="H198" s="406"/>
      <c r="I198" s="406"/>
      <c r="J198" s="278">
        <v>200</v>
      </c>
      <c r="K198" s="157">
        <v>115720</v>
      </c>
      <c r="L198" s="157"/>
      <c r="M198" s="269">
        <f t="shared" si="7"/>
        <v>115720</v>
      </c>
    </row>
    <row r="199" spans="1:13" ht="78" customHeight="1">
      <c r="A199" s="373" t="s">
        <v>378</v>
      </c>
      <c r="B199" s="373"/>
      <c r="C199" s="373"/>
      <c r="D199" s="373"/>
      <c r="E199" s="88" t="s">
        <v>6</v>
      </c>
      <c r="F199" s="88">
        <v>1004</v>
      </c>
      <c r="G199" s="364">
        <v>2120180110</v>
      </c>
      <c r="H199" s="364"/>
      <c r="I199" s="364"/>
      <c r="J199" s="267">
        <v>300</v>
      </c>
      <c r="K199" s="269">
        <v>497502.64</v>
      </c>
      <c r="L199" s="157"/>
      <c r="M199" s="269">
        <f t="shared" si="7"/>
        <v>497502.64</v>
      </c>
    </row>
    <row r="200" spans="1:13" s="98" customFormat="1" ht="78" customHeight="1">
      <c r="A200" s="373" t="s">
        <v>586</v>
      </c>
      <c r="B200" s="373"/>
      <c r="C200" s="373"/>
      <c r="D200" s="373"/>
      <c r="E200" s="88" t="s">
        <v>6</v>
      </c>
      <c r="F200" s="88" t="s">
        <v>258</v>
      </c>
      <c r="G200" s="364">
        <v>2310100240</v>
      </c>
      <c r="H200" s="364"/>
      <c r="I200" s="364"/>
      <c r="J200" s="267">
        <v>100</v>
      </c>
      <c r="K200" s="269">
        <v>0</v>
      </c>
      <c r="L200" s="157"/>
      <c r="M200" s="269">
        <f t="shared" si="7"/>
        <v>0</v>
      </c>
    </row>
    <row r="201" spans="1:13" s="92" customFormat="1" ht="42" customHeight="1">
      <c r="A201" s="373" t="s">
        <v>497</v>
      </c>
      <c r="B201" s="373"/>
      <c r="C201" s="373"/>
      <c r="D201" s="373"/>
      <c r="E201" s="88" t="s">
        <v>6</v>
      </c>
      <c r="F201" s="88" t="s">
        <v>258</v>
      </c>
      <c r="G201" s="364">
        <v>2310100240</v>
      </c>
      <c r="H201" s="364"/>
      <c r="I201" s="364"/>
      <c r="J201" s="267">
        <v>200</v>
      </c>
      <c r="K201" s="269">
        <v>0</v>
      </c>
      <c r="L201" s="157"/>
      <c r="M201" s="269">
        <f t="shared" si="7"/>
        <v>0</v>
      </c>
    </row>
    <row r="202" spans="1:13" s="221" customFormat="1" ht="52.5" customHeight="1">
      <c r="A202" s="373" t="s">
        <v>769</v>
      </c>
      <c r="B202" s="373"/>
      <c r="C202" s="373"/>
      <c r="D202" s="373"/>
      <c r="E202" s="88" t="s">
        <v>6</v>
      </c>
      <c r="F202" s="88" t="s">
        <v>258</v>
      </c>
      <c r="G202" s="364">
        <v>2310100240</v>
      </c>
      <c r="H202" s="364"/>
      <c r="I202" s="364"/>
      <c r="J202" s="267">
        <v>600</v>
      </c>
      <c r="K202" s="269">
        <v>100000</v>
      </c>
      <c r="L202" s="157"/>
      <c r="M202" s="269">
        <f t="shared" si="7"/>
        <v>100000</v>
      </c>
    </row>
    <row r="203" spans="1:13" ht="66" customHeight="1">
      <c r="A203" s="405" t="s">
        <v>302</v>
      </c>
      <c r="B203" s="405"/>
      <c r="C203" s="405"/>
      <c r="D203" s="405"/>
      <c r="E203" s="88" t="s">
        <v>6</v>
      </c>
      <c r="F203" s="88">
        <v>1102</v>
      </c>
      <c r="G203" s="406">
        <v>2320100410</v>
      </c>
      <c r="H203" s="406"/>
      <c r="I203" s="406"/>
      <c r="J203" s="278">
        <v>100</v>
      </c>
      <c r="K203" s="157">
        <v>0</v>
      </c>
      <c r="L203" s="157"/>
      <c r="M203" s="269">
        <f t="shared" si="7"/>
        <v>0</v>
      </c>
    </row>
    <row r="204" spans="1:13" s="221" customFormat="1" ht="43.5" customHeight="1">
      <c r="A204" s="405" t="s">
        <v>770</v>
      </c>
      <c r="B204" s="405"/>
      <c r="C204" s="405"/>
      <c r="D204" s="405"/>
      <c r="E204" s="88" t="s">
        <v>6</v>
      </c>
      <c r="F204" s="88">
        <v>1102</v>
      </c>
      <c r="G204" s="406">
        <v>2320100410</v>
      </c>
      <c r="H204" s="406"/>
      <c r="I204" s="406"/>
      <c r="J204" s="278">
        <v>600</v>
      </c>
      <c r="K204" s="157">
        <v>254000</v>
      </c>
      <c r="L204" s="157"/>
      <c r="M204" s="269">
        <f t="shared" si="7"/>
        <v>254000</v>
      </c>
    </row>
    <row r="205" spans="1:13" ht="40.5" customHeight="1">
      <c r="A205" s="409" t="s">
        <v>575</v>
      </c>
      <c r="B205" s="409"/>
      <c r="C205" s="409"/>
      <c r="D205" s="409"/>
      <c r="E205" s="87" t="s">
        <v>98</v>
      </c>
      <c r="F205" s="87"/>
      <c r="G205" s="365"/>
      <c r="H205" s="365"/>
      <c r="I205" s="365"/>
      <c r="J205" s="268"/>
      <c r="K205" s="265">
        <f>K206+K207+K208+K209+K211+K213+K214+K215+K216+K212+K210</f>
        <v>4981862</v>
      </c>
      <c r="L205" s="265">
        <f>L206+L207+L208+L209+L211+L213+L214+L215+L216+L212+L210</f>
        <v>-136128</v>
      </c>
      <c r="M205" s="265">
        <f>M206+M207+M208+M209+M211+M213+M214+M215+M216+M212+M210</f>
        <v>4845734</v>
      </c>
    </row>
    <row r="206" spans="1:13" ht="42" customHeight="1">
      <c r="A206" s="405" t="s">
        <v>386</v>
      </c>
      <c r="B206" s="405"/>
      <c r="C206" s="405"/>
      <c r="D206" s="405"/>
      <c r="E206" s="88" t="s">
        <v>98</v>
      </c>
      <c r="F206" s="88" t="s">
        <v>43</v>
      </c>
      <c r="G206" s="406">
        <v>2240100230</v>
      </c>
      <c r="H206" s="406"/>
      <c r="I206" s="406"/>
      <c r="J206" s="278">
        <v>200</v>
      </c>
      <c r="K206" s="157">
        <v>1109400</v>
      </c>
      <c r="L206" s="157">
        <v>-136128</v>
      </c>
      <c r="M206" s="157">
        <f>K206+L206</f>
        <v>973272</v>
      </c>
    </row>
    <row r="207" spans="1:13" ht="52.5" customHeight="1">
      <c r="A207" s="405" t="s">
        <v>341</v>
      </c>
      <c r="B207" s="405"/>
      <c r="C207" s="405"/>
      <c r="D207" s="405"/>
      <c r="E207" s="88" t="s">
        <v>98</v>
      </c>
      <c r="F207" s="88" t="s">
        <v>43</v>
      </c>
      <c r="G207" s="406">
        <v>2610100550</v>
      </c>
      <c r="H207" s="406"/>
      <c r="I207" s="406"/>
      <c r="J207" s="278">
        <v>200</v>
      </c>
      <c r="K207" s="157">
        <v>80000</v>
      </c>
      <c r="L207" s="157"/>
      <c r="M207" s="157">
        <f t="shared" ref="M207:M216" si="8">K207+L207</f>
        <v>80000</v>
      </c>
    </row>
    <row r="208" spans="1:13" ht="51.75" customHeight="1">
      <c r="A208" s="405" t="s">
        <v>523</v>
      </c>
      <c r="B208" s="405"/>
      <c r="C208" s="405"/>
      <c r="D208" s="405"/>
      <c r="E208" s="88" t="s">
        <v>98</v>
      </c>
      <c r="F208" s="88" t="s">
        <v>43</v>
      </c>
      <c r="G208" s="406">
        <v>4290020140</v>
      </c>
      <c r="H208" s="406"/>
      <c r="I208" s="406"/>
      <c r="J208" s="278">
        <v>200</v>
      </c>
      <c r="K208" s="273">
        <v>206500</v>
      </c>
      <c r="L208" s="157"/>
      <c r="M208" s="157">
        <f t="shared" si="8"/>
        <v>206500</v>
      </c>
    </row>
    <row r="209" spans="1:13" ht="54" customHeight="1">
      <c r="A209" s="405" t="s">
        <v>498</v>
      </c>
      <c r="B209" s="405"/>
      <c r="C209" s="405"/>
      <c r="D209" s="405"/>
      <c r="E209" s="88" t="s">
        <v>98</v>
      </c>
      <c r="F209" s="88" t="s">
        <v>52</v>
      </c>
      <c r="G209" s="406">
        <v>2510100450</v>
      </c>
      <c r="H209" s="406"/>
      <c r="I209" s="406"/>
      <c r="J209" s="278">
        <v>200</v>
      </c>
      <c r="K209" s="157">
        <v>190000</v>
      </c>
      <c r="L209" s="157"/>
      <c r="M209" s="157">
        <f t="shared" si="8"/>
        <v>190000</v>
      </c>
    </row>
    <row r="210" spans="1:13" s="140" customFormat="1" ht="42.75" customHeight="1">
      <c r="A210" s="408" t="s">
        <v>405</v>
      </c>
      <c r="B210" s="408"/>
      <c r="C210" s="408"/>
      <c r="D210" s="408"/>
      <c r="E210" s="88" t="s">
        <v>98</v>
      </c>
      <c r="F210" s="88" t="s">
        <v>52</v>
      </c>
      <c r="G210" s="406">
        <v>2520100510</v>
      </c>
      <c r="H210" s="406"/>
      <c r="I210" s="406"/>
      <c r="J210" s="278">
        <v>200</v>
      </c>
      <c r="K210" s="157">
        <v>100000</v>
      </c>
      <c r="L210" s="157"/>
      <c r="M210" s="157">
        <f t="shared" si="8"/>
        <v>100000</v>
      </c>
    </row>
    <row r="211" spans="1:13" s="92" customFormat="1" ht="54" customHeight="1">
      <c r="A211" s="405" t="s">
        <v>103</v>
      </c>
      <c r="B211" s="405"/>
      <c r="C211" s="405"/>
      <c r="D211" s="405"/>
      <c r="E211" s="88" t="s">
        <v>98</v>
      </c>
      <c r="F211" s="88" t="s">
        <v>53</v>
      </c>
      <c r="G211" s="406">
        <v>2130100070</v>
      </c>
      <c r="H211" s="406"/>
      <c r="I211" s="406"/>
      <c r="J211" s="278">
        <v>200</v>
      </c>
      <c r="K211" s="157">
        <v>140000</v>
      </c>
      <c r="L211" s="157"/>
      <c r="M211" s="157">
        <f t="shared" si="8"/>
        <v>140000</v>
      </c>
    </row>
    <row r="212" spans="1:13" s="98" customFormat="1" ht="54" customHeight="1">
      <c r="A212" s="405" t="s">
        <v>399</v>
      </c>
      <c r="B212" s="405"/>
      <c r="C212" s="405"/>
      <c r="D212" s="405"/>
      <c r="E212" s="88" t="s">
        <v>98</v>
      </c>
      <c r="F212" s="88" t="s">
        <v>53</v>
      </c>
      <c r="G212" s="406">
        <v>3330100850</v>
      </c>
      <c r="H212" s="406"/>
      <c r="I212" s="406"/>
      <c r="J212" s="278">
        <v>200</v>
      </c>
      <c r="K212" s="157">
        <v>70000</v>
      </c>
      <c r="L212" s="157"/>
      <c r="M212" s="157">
        <f t="shared" si="8"/>
        <v>70000</v>
      </c>
    </row>
    <row r="213" spans="1:13" ht="80.25" customHeight="1">
      <c r="A213" s="405" t="s">
        <v>514</v>
      </c>
      <c r="B213" s="405"/>
      <c r="C213" s="405"/>
      <c r="D213" s="405"/>
      <c r="E213" s="88" t="s">
        <v>98</v>
      </c>
      <c r="F213" s="88" t="s">
        <v>99</v>
      </c>
      <c r="G213" s="406">
        <v>4190000260</v>
      </c>
      <c r="H213" s="406"/>
      <c r="I213" s="406"/>
      <c r="J213" s="278">
        <v>100</v>
      </c>
      <c r="K213" s="157">
        <v>2538397</v>
      </c>
      <c r="L213" s="157"/>
      <c r="M213" s="157">
        <f t="shared" si="8"/>
        <v>2538397</v>
      </c>
    </row>
    <row r="214" spans="1:13" ht="40.5" customHeight="1">
      <c r="A214" s="405" t="s">
        <v>515</v>
      </c>
      <c r="B214" s="405"/>
      <c r="C214" s="405"/>
      <c r="D214" s="405"/>
      <c r="E214" s="88" t="s">
        <v>98</v>
      </c>
      <c r="F214" s="88" t="s">
        <v>99</v>
      </c>
      <c r="G214" s="406">
        <v>4190000260</v>
      </c>
      <c r="H214" s="406"/>
      <c r="I214" s="406"/>
      <c r="J214" s="278">
        <v>200</v>
      </c>
      <c r="K214" s="157">
        <v>174565</v>
      </c>
      <c r="L214" s="157"/>
      <c r="M214" s="157">
        <f t="shared" si="8"/>
        <v>174565</v>
      </c>
    </row>
    <row r="215" spans="1:13" ht="27.75" customHeight="1">
      <c r="A215" s="405" t="s">
        <v>516</v>
      </c>
      <c r="B215" s="405"/>
      <c r="C215" s="405"/>
      <c r="D215" s="405"/>
      <c r="E215" s="88" t="s">
        <v>98</v>
      </c>
      <c r="F215" s="88" t="s">
        <v>99</v>
      </c>
      <c r="G215" s="406">
        <v>4190000260</v>
      </c>
      <c r="H215" s="406"/>
      <c r="I215" s="406"/>
      <c r="J215" s="278">
        <v>800</v>
      </c>
      <c r="K215" s="157">
        <v>3000</v>
      </c>
      <c r="L215" s="157"/>
      <c r="M215" s="157">
        <f t="shared" si="8"/>
        <v>3000</v>
      </c>
    </row>
    <row r="216" spans="1:13" ht="40.5" customHeight="1">
      <c r="A216" s="405" t="s">
        <v>497</v>
      </c>
      <c r="B216" s="405"/>
      <c r="C216" s="405"/>
      <c r="D216" s="405"/>
      <c r="E216" s="88" t="s">
        <v>98</v>
      </c>
      <c r="F216" s="88">
        <v>1101</v>
      </c>
      <c r="G216" s="406">
        <v>2310100240</v>
      </c>
      <c r="H216" s="406"/>
      <c r="I216" s="406"/>
      <c r="J216" s="278">
        <v>200</v>
      </c>
      <c r="K216" s="157">
        <v>370000</v>
      </c>
      <c r="L216" s="157"/>
      <c r="M216" s="157">
        <f t="shared" si="8"/>
        <v>370000</v>
      </c>
    </row>
    <row r="217" spans="1:13" ht="24.75" customHeight="1">
      <c r="A217" s="411" t="s">
        <v>576</v>
      </c>
      <c r="B217" s="411"/>
      <c r="C217" s="411"/>
      <c r="D217" s="411"/>
      <c r="E217" s="90"/>
      <c r="F217" s="90"/>
      <c r="G217" s="401"/>
      <c r="H217" s="401"/>
      <c r="I217" s="401"/>
      <c r="J217" s="279"/>
      <c r="K217" s="265">
        <f>K19+K70+K73+K120+K205</f>
        <v>294791478.09000003</v>
      </c>
      <c r="L217" s="265">
        <f t="shared" ref="L217:M217" si="9">L19+L70+L73+L120+L205</f>
        <v>11027556.92</v>
      </c>
      <c r="M217" s="265">
        <f t="shared" si="9"/>
        <v>305819035.00999999</v>
      </c>
    </row>
  </sheetData>
  <mergeCells count="431">
    <mergeCell ref="J15:M15"/>
    <mergeCell ref="A157:D157"/>
    <mergeCell ref="A158:D158"/>
    <mergeCell ref="G157:I157"/>
    <mergeCell ref="G158:I158"/>
    <mergeCell ref="L16:L18"/>
    <mergeCell ref="M16:M18"/>
    <mergeCell ref="H6:M6"/>
    <mergeCell ref="H7:M7"/>
    <mergeCell ref="H8:M8"/>
    <mergeCell ref="H9:M9"/>
    <mergeCell ref="H10:M10"/>
    <mergeCell ref="G140:I140"/>
    <mergeCell ref="A150:D150"/>
    <mergeCell ref="G150:I150"/>
    <mergeCell ref="G144:I144"/>
    <mergeCell ref="G145:I145"/>
    <mergeCell ref="A145:D145"/>
    <mergeCell ref="A144:D144"/>
    <mergeCell ref="A146:D146"/>
    <mergeCell ref="A147:D147"/>
    <mergeCell ref="G146:I146"/>
    <mergeCell ref="G147:I147"/>
    <mergeCell ref="G142:I142"/>
    <mergeCell ref="A142:D142"/>
    <mergeCell ref="H1:M1"/>
    <mergeCell ref="H2:M2"/>
    <mergeCell ref="H3:M3"/>
    <mergeCell ref="H4:M4"/>
    <mergeCell ref="H5:M5"/>
    <mergeCell ref="K16:K18"/>
    <mergeCell ref="A165:D165"/>
    <mergeCell ref="G165:I165"/>
    <mergeCell ref="A152:D152"/>
    <mergeCell ref="G152:I152"/>
    <mergeCell ref="A153:D153"/>
    <mergeCell ref="G153:I153"/>
    <mergeCell ref="A154:D154"/>
    <mergeCell ref="G154:I154"/>
    <mergeCell ref="A151:D151"/>
    <mergeCell ref="G151:I151"/>
    <mergeCell ref="A148:D148"/>
    <mergeCell ref="G148:I148"/>
    <mergeCell ref="A149:D149"/>
    <mergeCell ref="G149:I149"/>
    <mergeCell ref="A143:D143"/>
    <mergeCell ref="G143:I143"/>
    <mergeCell ref="A140:D140"/>
    <mergeCell ref="A172:D172"/>
    <mergeCell ref="A173:D173"/>
    <mergeCell ref="G172:I172"/>
    <mergeCell ref="G173:I173"/>
    <mergeCell ref="A166:D166"/>
    <mergeCell ref="A167:D167"/>
    <mergeCell ref="G166:I166"/>
    <mergeCell ref="G167:I167"/>
    <mergeCell ref="A181:D181"/>
    <mergeCell ref="G180:I180"/>
    <mergeCell ref="G181:I181"/>
    <mergeCell ref="A179:D179"/>
    <mergeCell ref="G179:I179"/>
    <mergeCell ref="A174:D174"/>
    <mergeCell ref="G174:I174"/>
    <mergeCell ref="A175:D175"/>
    <mergeCell ref="G175:I175"/>
    <mergeCell ref="A176:D176"/>
    <mergeCell ref="G176:I176"/>
    <mergeCell ref="A177:D177"/>
    <mergeCell ref="G177:I177"/>
    <mergeCell ref="A178:D178"/>
    <mergeCell ref="G178:I178"/>
    <mergeCell ref="A180:D180"/>
    <mergeCell ref="A216:D216"/>
    <mergeCell ref="G216:I216"/>
    <mergeCell ref="A217:D217"/>
    <mergeCell ref="G217:I217"/>
    <mergeCell ref="A215:D215"/>
    <mergeCell ref="G215:I215"/>
    <mergeCell ref="A206:D206"/>
    <mergeCell ref="G206:I206"/>
    <mergeCell ref="A207:D207"/>
    <mergeCell ref="G207:I207"/>
    <mergeCell ref="A213:D213"/>
    <mergeCell ref="G213:I213"/>
    <mergeCell ref="A214:D214"/>
    <mergeCell ref="G214:I214"/>
    <mergeCell ref="A208:D208"/>
    <mergeCell ref="G208:I208"/>
    <mergeCell ref="A209:D209"/>
    <mergeCell ref="G209:I209"/>
    <mergeCell ref="G211:I211"/>
    <mergeCell ref="A211:D211"/>
    <mergeCell ref="A210:D210"/>
    <mergeCell ref="G210:I210"/>
    <mergeCell ref="A212:D212"/>
    <mergeCell ref="G212:I212"/>
    <mergeCell ref="A203:D203"/>
    <mergeCell ref="G203:I203"/>
    <mergeCell ref="A205:D205"/>
    <mergeCell ref="G205:I205"/>
    <mergeCell ref="A198:D198"/>
    <mergeCell ref="G198:I198"/>
    <mergeCell ref="A199:D199"/>
    <mergeCell ref="G199:I199"/>
    <mergeCell ref="A196:D196"/>
    <mergeCell ref="G196:I196"/>
    <mergeCell ref="A197:D197"/>
    <mergeCell ref="G197:I197"/>
    <mergeCell ref="G201:I201"/>
    <mergeCell ref="A201:D201"/>
    <mergeCell ref="A202:D202"/>
    <mergeCell ref="G202:I202"/>
    <mergeCell ref="A204:D204"/>
    <mergeCell ref="G204:I204"/>
    <mergeCell ref="G200:I200"/>
    <mergeCell ref="A200:D200"/>
    <mergeCell ref="A195:D195"/>
    <mergeCell ref="G195:I195"/>
    <mergeCell ref="A192:D192"/>
    <mergeCell ref="G192:I192"/>
    <mergeCell ref="A193:D193"/>
    <mergeCell ref="G193:I193"/>
    <mergeCell ref="A194:D194"/>
    <mergeCell ref="G194:I194"/>
    <mergeCell ref="A190:D190"/>
    <mergeCell ref="G190:I190"/>
    <mergeCell ref="A191:D191"/>
    <mergeCell ref="G191:I191"/>
    <mergeCell ref="A186:D186"/>
    <mergeCell ref="G186:I186"/>
    <mergeCell ref="A187:D187"/>
    <mergeCell ref="G187:I187"/>
    <mergeCell ref="A188:D188"/>
    <mergeCell ref="A189:D189"/>
    <mergeCell ref="G188:I188"/>
    <mergeCell ref="G189:I189"/>
    <mergeCell ref="A184:D184"/>
    <mergeCell ref="G184:I184"/>
    <mergeCell ref="A185:D185"/>
    <mergeCell ref="G185:I185"/>
    <mergeCell ref="A182:D182"/>
    <mergeCell ref="G182:I182"/>
    <mergeCell ref="A183:D183"/>
    <mergeCell ref="G183:I183"/>
    <mergeCell ref="A164:D164"/>
    <mergeCell ref="G164:I164"/>
    <mergeCell ref="G171:I171"/>
    <mergeCell ref="A171:D171"/>
    <mergeCell ref="A155:D155"/>
    <mergeCell ref="G155:I155"/>
    <mergeCell ref="A156:D156"/>
    <mergeCell ref="G156:I156"/>
    <mergeCell ref="A163:D163"/>
    <mergeCell ref="G163:I163"/>
    <mergeCell ref="A161:D161"/>
    <mergeCell ref="G161:I161"/>
    <mergeCell ref="A162:D162"/>
    <mergeCell ref="G162:I162"/>
    <mergeCell ref="A168:D168"/>
    <mergeCell ref="A169:D169"/>
    <mergeCell ref="A170:D170"/>
    <mergeCell ref="G168:I168"/>
    <mergeCell ref="G169:I169"/>
    <mergeCell ref="G170:I170"/>
    <mergeCell ref="A134:D134"/>
    <mergeCell ref="G134:I134"/>
    <mergeCell ref="A135:D135"/>
    <mergeCell ref="G135:I135"/>
    <mergeCell ref="A141:D141"/>
    <mergeCell ref="G141:I141"/>
    <mergeCell ref="A138:D138"/>
    <mergeCell ref="A139:D139"/>
    <mergeCell ref="G138:I138"/>
    <mergeCell ref="G139:I139"/>
    <mergeCell ref="A136:D136"/>
    <mergeCell ref="G136:I136"/>
    <mergeCell ref="A137:D137"/>
    <mergeCell ref="G137:I137"/>
    <mergeCell ref="A89:D89"/>
    <mergeCell ref="A114:D114"/>
    <mergeCell ref="A133:D133"/>
    <mergeCell ref="G133:I133"/>
    <mergeCell ref="A128:D128"/>
    <mergeCell ref="G128:I128"/>
    <mergeCell ref="A129:D129"/>
    <mergeCell ref="G129:I129"/>
    <mergeCell ref="A131:D131"/>
    <mergeCell ref="A132:D132"/>
    <mergeCell ref="G131:I131"/>
    <mergeCell ref="G132:I132"/>
    <mergeCell ref="A130:D130"/>
    <mergeCell ref="G130:I130"/>
    <mergeCell ref="G92:I92"/>
    <mergeCell ref="A95:D95"/>
    <mergeCell ref="G95:I95"/>
    <mergeCell ref="G98:I98"/>
    <mergeCell ref="G100:I100"/>
    <mergeCell ref="A96:D96"/>
    <mergeCell ref="G96:I96"/>
    <mergeCell ref="A90:D90"/>
    <mergeCell ref="G90:I90"/>
    <mergeCell ref="A120:D120"/>
    <mergeCell ref="G74:I74"/>
    <mergeCell ref="G73:I73"/>
    <mergeCell ref="A72:D72"/>
    <mergeCell ref="A73:D73"/>
    <mergeCell ref="A88:D88"/>
    <mergeCell ref="G88:I88"/>
    <mergeCell ref="G114:I114"/>
    <mergeCell ref="A117:D117"/>
    <mergeCell ref="G117:I117"/>
    <mergeCell ref="A116:D116"/>
    <mergeCell ref="G116:I116"/>
    <mergeCell ref="A111:D111"/>
    <mergeCell ref="G115:I115"/>
    <mergeCell ref="A91:D91"/>
    <mergeCell ref="G91:I91"/>
    <mergeCell ref="G89:I89"/>
    <mergeCell ref="A100:D100"/>
    <mergeCell ref="A93:D93"/>
    <mergeCell ref="A94:D94"/>
    <mergeCell ref="G93:I93"/>
    <mergeCell ref="G94:I94"/>
    <mergeCell ref="A97:D97"/>
    <mergeCell ref="G97:I97"/>
    <mergeCell ref="A92:D92"/>
    <mergeCell ref="A53:D53"/>
    <mergeCell ref="G53:I53"/>
    <mergeCell ref="A50:D50"/>
    <mergeCell ref="G50:I50"/>
    <mergeCell ref="A51:D51"/>
    <mergeCell ref="G51:I51"/>
    <mergeCell ref="A60:D60"/>
    <mergeCell ref="G60:I60"/>
    <mergeCell ref="A61:D61"/>
    <mergeCell ref="G61:I61"/>
    <mergeCell ref="A58:D58"/>
    <mergeCell ref="G58:I58"/>
    <mergeCell ref="A59:D59"/>
    <mergeCell ref="G59:I59"/>
    <mergeCell ref="A56:D56"/>
    <mergeCell ref="G56:I56"/>
    <mergeCell ref="A57:D57"/>
    <mergeCell ref="G57:I57"/>
    <mergeCell ref="A54:D54"/>
    <mergeCell ref="G54:I54"/>
    <mergeCell ref="A55:D55"/>
    <mergeCell ref="G55:I55"/>
    <mergeCell ref="A46:D46"/>
    <mergeCell ref="G46:I46"/>
    <mergeCell ref="A47:D47"/>
    <mergeCell ref="G47:I47"/>
    <mergeCell ref="A52:D52"/>
    <mergeCell ref="G52:I52"/>
    <mergeCell ref="A42:D42"/>
    <mergeCell ref="G42:I42"/>
    <mergeCell ref="A44:D44"/>
    <mergeCell ref="G44:I44"/>
    <mergeCell ref="A49:D49"/>
    <mergeCell ref="G49:I49"/>
    <mergeCell ref="A48:D48"/>
    <mergeCell ref="G48:I48"/>
    <mergeCell ref="A37:D37"/>
    <mergeCell ref="G37:I37"/>
    <mergeCell ref="A41:D41"/>
    <mergeCell ref="G41:I41"/>
    <mergeCell ref="G43:I43"/>
    <mergeCell ref="A43:D43"/>
    <mergeCell ref="A38:D38"/>
    <mergeCell ref="A39:D39"/>
    <mergeCell ref="G38:I38"/>
    <mergeCell ref="G39:I39"/>
    <mergeCell ref="A40:D40"/>
    <mergeCell ref="G40:I40"/>
    <mergeCell ref="A35:D35"/>
    <mergeCell ref="G35:I35"/>
    <mergeCell ref="A36:D36"/>
    <mergeCell ref="G36:I36"/>
    <mergeCell ref="A32:D32"/>
    <mergeCell ref="G32:I32"/>
    <mergeCell ref="A34:D34"/>
    <mergeCell ref="G34:I34"/>
    <mergeCell ref="A30:D30"/>
    <mergeCell ref="G30:I30"/>
    <mergeCell ref="A31:D31"/>
    <mergeCell ref="G31:I31"/>
    <mergeCell ref="A33:D33"/>
    <mergeCell ref="G33:I33"/>
    <mergeCell ref="A62:D62"/>
    <mergeCell ref="G62:I62"/>
    <mergeCell ref="A63:D63"/>
    <mergeCell ref="G63:I63"/>
    <mergeCell ref="A64:D64"/>
    <mergeCell ref="A22:D22"/>
    <mergeCell ref="A13:K13"/>
    <mergeCell ref="A14:D14"/>
    <mergeCell ref="G14:I14"/>
    <mergeCell ref="J14:K14"/>
    <mergeCell ref="A15:D15"/>
    <mergeCell ref="G15:I15"/>
    <mergeCell ref="A21:D21"/>
    <mergeCell ref="G21:I21"/>
    <mergeCell ref="A16:D18"/>
    <mergeCell ref="E16:E18"/>
    <mergeCell ref="F16:F18"/>
    <mergeCell ref="G16:I18"/>
    <mergeCell ref="J16:J18"/>
    <mergeCell ref="A28:D28"/>
    <mergeCell ref="G28:I28"/>
    <mergeCell ref="A29:D29"/>
    <mergeCell ref="G29:I29"/>
    <mergeCell ref="A26:D26"/>
    <mergeCell ref="A7:G7"/>
    <mergeCell ref="A6:G6"/>
    <mergeCell ref="A10:G10"/>
    <mergeCell ref="A11:G11"/>
    <mergeCell ref="I11:K11"/>
    <mergeCell ref="A12:K12"/>
    <mergeCell ref="A8:G8"/>
    <mergeCell ref="A9:G9"/>
    <mergeCell ref="G45:I45"/>
    <mergeCell ref="A45:D45"/>
    <mergeCell ref="A23:D23"/>
    <mergeCell ref="G23:I23"/>
    <mergeCell ref="A19:D19"/>
    <mergeCell ref="G19:I19"/>
    <mergeCell ref="A20:D20"/>
    <mergeCell ref="G20:I20"/>
    <mergeCell ref="G22:I22"/>
    <mergeCell ref="G26:I26"/>
    <mergeCell ref="A27:D27"/>
    <mergeCell ref="G27:I27"/>
    <mergeCell ref="A24:D24"/>
    <mergeCell ref="G24:I24"/>
    <mergeCell ref="A25:D25"/>
    <mergeCell ref="G25:I25"/>
    <mergeCell ref="G64:I64"/>
    <mergeCell ref="A70:D70"/>
    <mergeCell ref="G66:I66"/>
    <mergeCell ref="A71:D71"/>
    <mergeCell ref="G71:I71"/>
    <mergeCell ref="A109:D109"/>
    <mergeCell ref="G109:I109"/>
    <mergeCell ref="A79:D79"/>
    <mergeCell ref="G79:I79"/>
    <mergeCell ref="A78:D78"/>
    <mergeCell ref="G78:I78"/>
    <mergeCell ref="G80:I80"/>
    <mergeCell ref="A81:D81"/>
    <mergeCell ref="G81:I81"/>
    <mergeCell ref="A102:D102"/>
    <mergeCell ref="G102:I102"/>
    <mergeCell ref="G99:I99"/>
    <mergeCell ref="A98:D98"/>
    <mergeCell ref="A99:D99"/>
    <mergeCell ref="A101:D101"/>
    <mergeCell ref="G101:I101"/>
    <mergeCell ref="A84:D84"/>
    <mergeCell ref="G84:I84"/>
    <mergeCell ref="A87:D87"/>
    <mergeCell ref="G120:I120"/>
    <mergeCell ref="A126:D126"/>
    <mergeCell ref="G126:I126"/>
    <mergeCell ref="A112:D112"/>
    <mergeCell ref="G112:I112"/>
    <mergeCell ref="A104:D104"/>
    <mergeCell ref="G104:I104"/>
    <mergeCell ref="A105:D105"/>
    <mergeCell ref="G105:I105"/>
    <mergeCell ref="A123:D123"/>
    <mergeCell ref="G123:I123"/>
    <mergeCell ref="G110:I110"/>
    <mergeCell ref="G111:I111"/>
    <mergeCell ref="A113:D113"/>
    <mergeCell ref="G113:I113"/>
    <mergeCell ref="A115:D115"/>
    <mergeCell ref="A106:D106"/>
    <mergeCell ref="A119:D119"/>
    <mergeCell ref="G119:I119"/>
    <mergeCell ref="A118:D118"/>
    <mergeCell ref="G118:I118"/>
    <mergeCell ref="G106:I106"/>
    <mergeCell ref="A110:D110"/>
    <mergeCell ref="A65:D65"/>
    <mergeCell ref="G65:I65"/>
    <mergeCell ref="A66:D66"/>
    <mergeCell ref="G87:I87"/>
    <mergeCell ref="A85:D85"/>
    <mergeCell ref="G85:I85"/>
    <mergeCell ref="A86:D86"/>
    <mergeCell ref="G86:I86"/>
    <mergeCell ref="G103:I103"/>
    <mergeCell ref="A77:D77"/>
    <mergeCell ref="G77:I77"/>
    <mergeCell ref="A75:D75"/>
    <mergeCell ref="G75:I75"/>
    <mergeCell ref="A76:D76"/>
    <mergeCell ref="G76:I76"/>
    <mergeCell ref="G72:I72"/>
    <mergeCell ref="G70:I70"/>
    <mergeCell ref="A67:D67"/>
    <mergeCell ref="G67:I67"/>
    <mergeCell ref="A68:D68"/>
    <mergeCell ref="G68:I68"/>
    <mergeCell ref="A69:D69"/>
    <mergeCell ref="G69:I69"/>
    <mergeCell ref="A74:D74"/>
    <mergeCell ref="A160:D160"/>
    <mergeCell ref="G160:I160"/>
    <mergeCell ref="A159:D159"/>
    <mergeCell ref="G159:I159"/>
    <mergeCell ref="A82:D82"/>
    <mergeCell ref="G82:I82"/>
    <mergeCell ref="A83:D83"/>
    <mergeCell ref="G83:I83"/>
    <mergeCell ref="A80:D80"/>
    <mergeCell ref="A127:D127"/>
    <mergeCell ref="G127:I127"/>
    <mergeCell ref="A121:D121"/>
    <mergeCell ref="G121:I121"/>
    <mergeCell ref="A125:D125"/>
    <mergeCell ref="G125:I125"/>
    <mergeCell ref="G122:I122"/>
    <mergeCell ref="A122:D122"/>
    <mergeCell ref="A103:D103"/>
    <mergeCell ref="A107:D107"/>
    <mergeCell ref="G107:I107"/>
    <mergeCell ref="A108:D108"/>
    <mergeCell ref="G108:I108"/>
    <mergeCell ref="A124:D124"/>
    <mergeCell ref="G124:I124"/>
  </mergeCells>
  <pageMargins left="0.9055118110236221" right="0.31496062992125984" top="0.74803149606299213" bottom="0.74803149606299213" header="0.31496062992125984" footer="0.31496062992125984"/>
  <pageSetup paperSize="9" scale="65" orientation="portrait" r:id="rId1"/>
  <rowBreaks count="13" manualBreakCount="13">
    <brk id="33" max="12" man="1"/>
    <brk id="50" max="16383" man="1"/>
    <brk id="72" max="16383" man="1"/>
    <brk id="90" max="16383" man="1"/>
    <brk id="105" max="16383" man="1"/>
    <brk id="122" max="16383" man="1"/>
    <brk id="138" max="16383" man="1"/>
    <brk id="145" max="16383" man="1"/>
    <brk id="154" max="16383" man="1"/>
    <brk id="160" max="12" man="1"/>
    <brk id="172" max="16383" man="1"/>
    <brk id="191" max="16383" man="1"/>
    <brk id="211" max="16383" man="1"/>
  </rowBreaks>
</worksheet>
</file>

<file path=xl/worksheets/sheet9.xml><?xml version="1.0" encoding="utf-8"?>
<worksheet xmlns="http://schemas.openxmlformats.org/spreadsheetml/2006/main" xmlns:r="http://schemas.openxmlformats.org/officeDocument/2006/relationships">
  <dimension ref="A1:P161"/>
  <sheetViews>
    <sheetView view="pageBreakPreview" zoomScale="90" zoomScaleSheetLayoutView="90" workbookViewId="0">
      <selection activeCell="A156" sqref="A156:D156"/>
    </sheetView>
  </sheetViews>
  <sheetFormatPr defaultRowHeight="15"/>
  <cols>
    <col min="1" max="2" width="9.140625" style="239"/>
    <col min="3" max="3" width="9.140625" style="239" customWidth="1"/>
    <col min="4" max="4" width="31.85546875" style="239" customWidth="1"/>
    <col min="5" max="5" width="5.85546875" style="239" customWidth="1"/>
    <col min="6" max="6" width="6.85546875" style="239" customWidth="1"/>
    <col min="7" max="7" width="3.7109375" style="239" customWidth="1"/>
    <col min="8" max="8" width="3.85546875" style="239" customWidth="1"/>
    <col min="9" max="9" width="4" style="239" customWidth="1"/>
    <col min="10" max="10" width="6" style="239" customWidth="1"/>
    <col min="11" max="11" width="5.28515625" style="239" customWidth="1"/>
    <col min="12" max="12" width="4.42578125" style="239" customWidth="1"/>
    <col min="13" max="13" width="5.42578125" style="239" customWidth="1"/>
    <col min="14" max="14" width="7" style="239" customWidth="1"/>
    <col min="15" max="15" width="2.140625" style="239" customWidth="1"/>
    <col min="16" max="16" width="6" style="239" customWidth="1"/>
    <col min="17" max="16384" width="9.140625" style="239"/>
  </cols>
  <sheetData>
    <row r="1" spans="1:16" ht="15.75">
      <c r="I1" s="382"/>
      <c r="J1" s="382"/>
      <c r="K1" s="382"/>
      <c r="L1" s="377" t="s">
        <v>113</v>
      </c>
      <c r="M1" s="377"/>
      <c r="N1" s="377"/>
      <c r="O1" s="377"/>
      <c r="P1" s="377"/>
    </row>
    <row r="2" spans="1:16" ht="15.75">
      <c r="I2" s="382"/>
      <c r="J2" s="382"/>
      <c r="K2" s="382"/>
      <c r="L2" s="377" t="s">
        <v>0</v>
      </c>
      <c r="M2" s="377"/>
      <c r="N2" s="377"/>
      <c r="O2" s="377"/>
      <c r="P2" s="377"/>
    </row>
    <row r="3" spans="1:16" ht="15.75">
      <c r="I3" s="382"/>
      <c r="J3" s="382"/>
      <c r="K3" s="382"/>
      <c r="L3" s="377" t="s">
        <v>1</v>
      </c>
      <c r="M3" s="377"/>
      <c r="N3" s="377"/>
      <c r="O3" s="377"/>
      <c r="P3" s="377"/>
    </row>
    <row r="4" spans="1:16" ht="15.75">
      <c r="I4" s="382"/>
      <c r="J4" s="382"/>
      <c r="K4" s="382"/>
      <c r="L4" s="377" t="s">
        <v>2</v>
      </c>
      <c r="M4" s="377"/>
      <c r="N4" s="377"/>
      <c r="O4" s="377"/>
      <c r="P4" s="377"/>
    </row>
    <row r="5" spans="1:16" ht="15.75">
      <c r="I5" s="377" t="s">
        <v>866</v>
      </c>
      <c r="J5" s="377"/>
      <c r="K5" s="377"/>
      <c r="L5" s="377"/>
      <c r="M5" s="377"/>
      <c r="N5" s="377"/>
      <c r="O5" s="377"/>
      <c r="P5" s="377"/>
    </row>
    <row r="6" spans="1:16" ht="15.75" customHeight="1">
      <c r="A6" s="382"/>
      <c r="B6" s="382"/>
      <c r="C6" s="382"/>
      <c r="D6" s="382"/>
      <c r="E6" s="382"/>
      <c r="F6" s="382"/>
      <c r="G6" s="382"/>
      <c r="I6" s="382"/>
      <c r="J6" s="382"/>
      <c r="K6" s="382"/>
      <c r="L6" s="377" t="s">
        <v>847</v>
      </c>
      <c r="M6" s="377"/>
      <c r="N6" s="377"/>
      <c r="O6" s="377"/>
      <c r="P6" s="377"/>
    </row>
    <row r="7" spans="1:16" ht="15.75" customHeight="1">
      <c r="A7" s="382"/>
      <c r="B7" s="382"/>
      <c r="C7" s="382"/>
      <c r="D7" s="382"/>
      <c r="E7" s="382"/>
      <c r="F7" s="382"/>
      <c r="G7" s="382"/>
      <c r="I7" s="382"/>
      <c r="J7" s="382"/>
      <c r="K7" s="382"/>
      <c r="L7" s="377" t="s">
        <v>0</v>
      </c>
      <c r="M7" s="377"/>
      <c r="N7" s="377"/>
      <c r="O7" s="377"/>
      <c r="P7" s="377"/>
    </row>
    <row r="8" spans="1:16" ht="15.75" customHeight="1">
      <c r="A8" s="382"/>
      <c r="B8" s="382"/>
      <c r="C8" s="382"/>
      <c r="D8" s="382"/>
      <c r="E8" s="382"/>
      <c r="F8" s="382"/>
      <c r="G8" s="382"/>
      <c r="I8" s="382"/>
      <c r="J8" s="382"/>
      <c r="K8" s="382"/>
      <c r="L8" s="377" t="s">
        <v>1</v>
      </c>
      <c r="M8" s="377"/>
      <c r="N8" s="377"/>
      <c r="O8" s="377"/>
      <c r="P8" s="377"/>
    </row>
    <row r="9" spans="1:16" ht="15.75" customHeight="1">
      <c r="A9" s="382"/>
      <c r="B9" s="382"/>
      <c r="C9" s="382"/>
      <c r="D9" s="382"/>
      <c r="E9" s="382"/>
      <c r="F9" s="382"/>
      <c r="G9" s="382"/>
      <c r="I9" s="382"/>
      <c r="J9" s="382"/>
      <c r="K9" s="382"/>
      <c r="L9" s="377" t="s">
        <v>2</v>
      </c>
      <c r="M9" s="377"/>
      <c r="N9" s="377"/>
      <c r="O9" s="377"/>
      <c r="P9" s="377"/>
    </row>
    <row r="10" spans="1:16" ht="15.75" customHeight="1">
      <c r="A10" s="382"/>
      <c r="B10" s="382"/>
      <c r="C10" s="382"/>
      <c r="D10" s="382"/>
      <c r="E10" s="382"/>
      <c r="F10" s="382"/>
      <c r="G10" s="382"/>
      <c r="I10" s="377" t="s">
        <v>651</v>
      </c>
      <c r="J10" s="377"/>
      <c r="K10" s="377"/>
      <c r="L10" s="377"/>
      <c r="M10" s="377"/>
      <c r="N10" s="377"/>
      <c r="O10" s="377"/>
      <c r="P10" s="377"/>
    </row>
    <row r="11" spans="1:16">
      <c r="A11" s="382"/>
      <c r="B11" s="382"/>
      <c r="C11" s="382"/>
      <c r="D11" s="382"/>
      <c r="E11" s="382"/>
      <c r="F11" s="382"/>
      <c r="G11" s="382"/>
      <c r="I11" s="382"/>
      <c r="J11" s="382"/>
      <c r="K11" s="382"/>
      <c r="M11" s="382"/>
      <c r="N11" s="382"/>
    </row>
    <row r="12" spans="1:16" ht="15.75" customHeight="1">
      <c r="A12" s="379" t="s">
        <v>66</v>
      </c>
      <c r="B12" s="379"/>
      <c r="C12" s="379"/>
      <c r="D12" s="379"/>
      <c r="E12" s="379"/>
      <c r="F12" s="379"/>
      <c r="G12" s="379"/>
      <c r="H12" s="379"/>
      <c r="I12" s="379"/>
      <c r="J12" s="379"/>
      <c r="K12" s="379"/>
      <c r="L12" s="379"/>
      <c r="M12" s="379"/>
      <c r="N12" s="379"/>
      <c r="O12" s="379"/>
      <c r="P12" s="379"/>
    </row>
    <row r="13" spans="1:16" ht="15.75" customHeight="1">
      <c r="A13" s="379" t="s">
        <v>848</v>
      </c>
      <c r="B13" s="379"/>
      <c r="C13" s="379"/>
      <c r="D13" s="379"/>
      <c r="E13" s="379"/>
      <c r="F13" s="379"/>
      <c r="G13" s="379"/>
      <c r="H13" s="379"/>
      <c r="I13" s="379"/>
      <c r="J13" s="379"/>
      <c r="K13" s="379"/>
      <c r="L13" s="379"/>
      <c r="M13" s="379"/>
      <c r="N13" s="379"/>
      <c r="O13" s="379"/>
      <c r="P13" s="379"/>
    </row>
    <row r="14" spans="1:16">
      <c r="A14" s="382"/>
      <c r="B14" s="382"/>
      <c r="C14" s="382"/>
      <c r="D14" s="382"/>
      <c r="G14" s="382"/>
      <c r="H14" s="382"/>
      <c r="I14" s="382"/>
      <c r="J14" s="382"/>
      <c r="K14" s="382"/>
      <c r="L14" s="382"/>
      <c r="M14" s="382"/>
      <c r="N14" s="382"/>
    </row>
    <row r="15" spans="1:16" ht="15" customHeight="1">
      <c r="A15" s="521"/>
      <c r="B15" s="521"/>
      <c r="C15" s="521"/>
      <c r="D15" s="521"/>
      <c r="G15" s="521"/>
      <c r="H15" s="521"/>
      <c r="I15" s="521"/>
      <c r="J15" s="416" t="s">
        <v>246</v>
      </c>
      <c r="K15" s="416"/>
      <c r="L15" s="416"/>
      <c r="M15" s="416"/>
      <c r="N15" s="416"/>
      <c r="O15" s="416"/>
      <c r="P15" s="416"/>
    </row>
    <row r="16" spans="1:16" ht="15" customHeight="1">
      <c r="A16" s="497"/>
      <c r="B16" s="498"/>
      <c r="C16" s="498"/>
      <c r="D16" s="499"/>
      <c r="E16" s="506" t="s">
        <v>68</v>
      </c>
      <c r="F16" s="506" t="s">
        <v>60</v>
      </c>
      <c r="G16" s="509" t="s">
        <v>10</v>
      </c>
      <c r="H16" s="510"/>
      <c r="I16" s="511"/>
      <c r="J16" s="518" t="s">
        <v>61</v>
      </c>
      <c r="K16" s="374" t="s">
        <v>795</v>
      </c>
      <c r="L16" s="421"/>
      <c r="M16" s="421"/>
      <c r="N16" s="421"/>
      <c r="O16" s="421"/>
      <c r="P16" s="422"/>
    </row>
    <row r="17" spans="1:16" ht="15" customHeight="1">
      <c r="A17" s="500"/>
      <c r="B17" s="501"/>
      <c r="C17" s="501"/>
      <c r="D17" s="502"/>
      <c r="E17" s="507"/>
      <c r="F17" s="507"/>
      <c r="G17" s="512"/>
      <c r="H17" s="513"/>
      <c r="I17" s="514"/>
      <c r="J17" s="519"/>
      <c r="K17" s="509" t="s">
        <v>823</v>
      </c>
      <c r="L17" s="510"/>
      <c r="M17" s="511"/>
      <c r="N17" s="509" t="s">
        <v>824</v>
      </c>
      <c r="O17" s="510"/>
      <c r="P17" s="511"/>
    </row>
    <row r="18" spans="1:16" ht="48.75" customHeight="1">
      <c r="A18" s="503"/>
      <c r="B18" s="504"/>
      <c r="C18" s="504"/>
      <c r="D18" s="505"/>
      <c r="E18" s="508"/>
      <c r="F18" s="508"/>
      <c r="G18" s="515"/>
      <c r="H18" s="516"/>
      <c r="I18" s="517"/>
      <c r="J18" s="520"/>
      <c r="K18" s="515"/>
      <c r="L18" s="516"/>
      <c r="M18" s="517"/>
      <c r="N18" s="515"/>
      <c r="O18" s="516"/>
      <c r="P18" s="517"/>
    </row>
    <row r="19" spans="1:16" ht="22.5" customHeight="1">
      <c r="A19" s="437" t="s">
        <v>62</v>
      </c>
      <c r="B19" s="438"/>
      <c r="C19" s="438"/>
      <c r="D19" s="439"/>
      <c r="E19" s="87" t="s">
        <v>64</v>
      </c>
      <c r="F19" s="90"/>
      <c r="G19" s="431"/>
      <c r="H19" s="432"/>
      <c r="I19" s="433"/>
      <c r="J19" s="246"/>
      <c r="K19" s="440">
        <f>K20+K21+K22+K23+K24+K25+K26+K27+K28+K29+K30+K31+K32+K33+K34+K35+K38+K39+K41+K43+K44+K45+K46+K47+K48+K49+K50+K51+K52+K53+K54+K55+K56+K57+K58+K59+K60+K61+K62+K63+K64+K65+K66+K40+K36+K37+K42</f>
        <v>53377485.480000004</v>
      </c>
      <c r="L19" s="441"/>
      <c r="M19" s="442"/>
      <c r="N19" s="440">
        <f>N20+N21+N22+N23+N24+N25+N26+N27+N28+N29+N30+N31+N32+N33+N34+N35+N38+N39+N41+N43+N44+N45+N46+N47+N48+N49+N50+N51+N52+N53+N54+N55+N56+N57+N58+N59+N60+N61+N62+N63+N64+N65+N66+N40+N36+N37+N42</f>
        <v>93221853.010000005</v>
      </c>
      <c r="O19" s="441"/>
      <c r="P19" s="442"/>
    </row>
    <row r="20" spans="1:16" ht="63.75" customHeight="1">
      <c r="A20" s="443" t="s">
        <v>92</v>
      </c>
      <c r="B20" s="444"/>
      <c r="C20" s="444"/>
      <c r="D20" s="445"/>
      <c r="E20" s="88" t="s">
        <v>64</v>
      </c>
      <c r="F20" s="88" t="s">
        <v>72</v>
      </c>
      <c r="G20" s="446">
        <v>4190000250</v>
      </c>
      <c r="H20" s="447"/>
      <c r="I20" s="448"/>
      <c r="J20" s="245">
        <v>100</v>
      </c>
      <c r="K20" s="428">
        <v>1586404</v>
      </c>
      <c r="L20" s="429"/>
      <c r="M20" s="430"/>
      <c r="N20" s="428">
        <v>1586404</v>
      </c>
      <c r="O20" s="429"/>
      <c r="P20" s="430"/>
    </row>
    <row r="21" spans="1:16" ht="78" customHeight="1">
      <c r="A21" s="418" t="s">
        <v>409</v>
      </c>
      <c r="B21" s="419"/>
      <c r="C21" s="419"/>
      <c r="D21" s="420"/>
      <c r="E21" s="88" t="s">
        <v>64</v>
      </c>
      <c r="F21" s="88" t="s">
        <v>40</v>
      </c>
      <c r="G21" s="446">
        <v>3330180360</v>
      </c>
      <c r="H21" s="447"/>
      <c r="I21" s="448"/>
      <c r="J21" s="245">
        <v>100</v>
      </c>
      <c r="K21" s="428">
        <v>538205.24</v>
      </c>
      <c r="L21" s="429"/>
      <c r="M21" s="430"/>
      <c r="N21" s="428">
        <v>538205.24</v>
      </c>
      <c r="O21" s="429"/>
      <c r="P21" s="430"/>
    </row>
    <row r="22" spans="1:16" ht="67.5" customHeight="1">
      <c r="A22" s="443" t="s">
        <v>511</v>
      </c>
      <c r="B22" s="444"/>
      <c r="C22" s="444"/>
      <c r="D22" s="445"/>
      <c r="E22" s="88" t="s">
        <v>64</v>
      </c>
      <c r="F22" s="88" t="s">
        <v>40</v>
      </c>
      <c r="G22" s="446">
        <v>4190000280</v>
      </c>
      <c r="H22" s="447"/>
      <c r="I22" s="448"/>
      <c r="J22" s="245">
        <v>100</v>
      </c>
      <c r="K22" s="449">
        <v>18303913</v>
      </c>
      <c r="L22" s="450"/>
      <c r="M22" s="451"/>
      <c r="N22" s="449">
        <v>18303913</v>
      </c>
      <c r="O22" s="450"/>
      <c r="P22" s="451"/>
    </row>
    <row r="23" spans="1:16" ht="40.5" customHeight="1">
      <c r="A23" s="443" t="s">
        <v>512</v>
      </c>
      <c r="B23" s="444"/>
      <c r="C23" s="444"/>
      <c r="D23" s="445"/>
      <c r="E23" s="88" t="s">
        <v>64</v>
      </c>
      <c r="F23" s="88" t="s">
        <v>40</v>
      </c>
      <c r="G23" s="446">
        <v>4190000280</v>
      </c>
      <c r="H23" s="447"/>
      <c r="I23" s="448"/>
      <c r="J23" s="245">
        <v>200</v>
      </c>
      <c r="K23" s="449">
        <v>956615.8</v>
      </c>
      <c r="L23" s="450"/>
      <c r="M23" s="451"/>
      <c r="N23" s="449">
        <v>956615.8</v>
      </c>
      <c r="O23" s="450"/>
      <c r="P23" s="451"/>
    </row>
    <row r="24" spans="1:16" ht="27.75" customHeight="1">
      <c r="A24" s="443" t="s">
        <v>513</v>
      </c>
      <c r="B24" s="444"/>
      <c r="C24" s="444"/>
      <c r="D24" s="445"/>
      <c r="E24" s="88" t="s">
        <v>64</v>
      </c>
      <c r="F24" s="88" t="s">
        <v>40</v>
      </c>
      <c r="G24" s="446">
        <v>4190000280</v>
      </c>
      <c r="H24" s="447"/>
      <c r="I24" s="448"/>
      <c r="J24" s="245">
        <v>800</v>
      </c>
      <c r="K24" s="428">
        <v>5900</v>
      </c>
      <c r="L24" s="429"/>
      <c r="M24" s="430"/>
      <c r="N24" s="428">
        <v>5900</v>
      </c>
      <c r="O24" s="429"/>
      <c r="P24" s="430"/>
    </row>
    <row r="25" spans="1:16" ht="52.5" customHeight="1">
      <c r="A25" s="418" t="s">
        <v>585</v>
      </c>
      <c r="B25" s="426"/>
      <c r="C25" s="426"/>
      <c r="D25" s="427"/>
      <c r="E25" s="88" t="s">
        <v>64</v>
      </c>
      <c r="F25" s="88" t="s">
        <v>70</v>
      </c>
      <c r="G25" s="374">
        <v>4490051200</v>
      </c>
      <c r="H25" s="421"/>
      <c r="I25" s="422"/>
      <c r="J25" s="238">
        <v>200</v>
      </c>
      <c r="K25" s="434">
        <v>415.6</v>
      </c>
      <c r="L25" s="435"/>
      <c r="M25" s="436"/>
      <c r="N25" s="434">
        <v>367.86</v>
      </c>
      <c r="O25" s="435"/>
      <c r="P25" s="436"/>
    </row>
    <row r="26" spans="1:16" ht="54" customHeight="1">
      <c r="A26" s="457" t="s">
        <v>839</v>
      </c>
      <c r="B26" s="458"/>
      <c r="C26" s="458"/>
      <c r="D26" s="459"/>
      <c r="E26" s="88" t="s">
        <v>64</v>
      </c>
      <c r="F26" s="88" t="s">
        <v>43</v>
      </c>
      <c r="G26" s="446">
        <v>2890120600</v>
      </c>
      <c r="H26" s="447"/>
      <c r="I26" s="448"/>
      <c r="J26" s="245">
        <v>200</v>
      </c>
      <c r="K26" s="428">
        <v>100000</v>
      </c>
      <c r="L26" s="429"/>
      <c r="M26" s="430"/>
      <c r="N26" s="428">
        <v>100000</v>
      </c>
      <c r="O26" s="429"/>
      <c r="P26" s="430"/>
    </row>
    <row r="27" spans="1:16" ht="51.75" customHeight="1">
      <c r="A27" s="443" t="s">
        <v>356</v>
      </c>
      <c r="B27" s="444"/>
      <c r="C27" s="444"/>
      <c r="D27" s="445"/>
      <c r="E27" s="88" t="s">
        <v>64</v>
      </c>
      <c r="F27" s="88" t="s">
        <v>43</v>
      </c>
      <c r="G27" s="446">
        <v>3110120800</v>
      </c>
      <c r="H27" s="447"/>
      <c r="I27" s="448"/>
      <c r="J27" s="245">
        <v>200</v>
      </c>
      <c r="K27" s="428">
        <v>400000</v>
      </c>
      <c r="L27" s="429"/>
      <c r="M27" s="430"/>
      <c r="N27" s="428">
        <v>400000</v>
      </c>
      <c r="O27" s="429"/>
      <c r="P27" s="430"/>
    </row>
    <row r="28" spans="1:16" ht="39" customHeight="1">
      <c r="A28" s="443" t="s">
        <v>357</v>
      </c>
      <c r="B28" s="444"/>
      <c r="C28" s="444"/>
      <c r="D28" s="445"/>
      <c r="E28" s="88" t="s">
        <v>64</v>
      </c>
      <c r="F28" s="88" t="s">
        <v>43</v>
      </c>
      <c r="G28" s="446">
        <v>3110120810</v>
      </c>
      <c r="H28" s="447"/>
      <c r="I28" s="448"/>
      <c r="J28" s="245">
        <v>200</v>
      </c>
      <c r="K28" s="428">
        <v>100000</v>
      </c>
      <c r="L28" s="429"/>
      <c r="M28" s="430"/>
      <c r="N28" s="428">
        <v>100000</v>
      </c>
      <c r="O28" s="429"/>
      <c r="P28" s="430"/>
    </row>
    <row r="29" spans="1:16" ht="39" customHeight="1">
      <c r="A29" s="443" t="s">
        <v>358</v>
      </c>
      <c r="B29" s="444"/>
      <c r="C29" s="444"/>
      <c r="D29" s="445"/>
      <c r="E29" s="88" t="s">
        <v>64</v>
      </c>
      <c r="F29" s="88" t="s">
        <v>43</v>
      </c>
      <c r="G29" s="446">
        <v>3110220820</v>
      </c>
      <c r="H29" s="447"/>
      <c r="I29" s="448"/>
      <c r="J29" s="245">
        <v>200</v>
      </c>
      <c r="K29" s="434">
        <v>1200000</v>
      </c>
      <c r="L29" s="435"/>
      <c r="M29" s="436"/>
      <c r="N29" s="434"/>
      <c r="O29" s="435"/>
      <c r="P29" s="436"/>
    </row>
    <row r="30" spans="1:16" ht="39.75" customHeight="1">
      <c r="A30" s="443" t="s">
        <v>362</v>
      </c>
      <c r="B30" s="444"/>
      <c r="C30" s="444"/>
      <c r="D30" s="445"/>
      <c r="E30" s="88" t="s">
        <v>64</v>
      </c>
      <c r="F30" s="88" t="s">
        <v>43</v>
      </c>
      <c r="G30" s="446">
        <v>3210100700</v>
      </c>
      <c r="H30" s="447"/>
      <c r="I30" s="448"/>
      <c r="J30" s="245">
        <v>200</v>
      </c>
      <c r="K30" s="428">
        <v>40000</v>
      </c>
      <c r="L30" s="429"/>
      <c r="M30" s="430"/>
      <c r="N30" s="428">
        <v>40000</v>
      </c>
      <c r="O30" s="429"/>
      <c r="P30" s="430"/>
    </row>
    <row r="31" spans="1:16" ht="41.25" customHeight="1">
      <c r="A31" s="443" t="s">
        <v>365</v>
      </c>
      <c r="B31" s="444"/>
      <c r="C31" s="444"/>
      <c r="D31" s="445"/>
      <c r="E31" s="88" t="s">
        <v>64</v>
      </c>
      <c r="F31" s="88" t="s">
        <v>43</v>
      </c>
      <c r="G31" s="446">
        <v>3210100740</v>
      </c>
      <c r="H31" s="447"/>
      <c r="I31" s="448"/>
      <c r="J31" s="245">
        <v>200</v>
      </c>
      <c r="K31" s="428">
        <v>10000</v>
      </c>
      <c r="L31" s="429"/>
      <c r="M31" s="430"/>
      <c r="N31" s="428">
        <v>10000</v>
      </c>
      <c r="O31" s="429"/>
      <c r="P31" s="430"/>
    </row>
    <row r="32" spans="1:16" ht="51" customHeight="1">
      <c r="A32" s="443" t="s">
        <v>369</v>
      </c>
      <c r="B32" s="444"/>
      <c r="C32" s="444"/>
      <c r="D32" s="445"/>
      <c r="E32" s="88" t="s">
        <v>64</v>
      </c>
      <c r="F32" s="88" t="s">
        <v>43</v>
      </c>
      <c r="G32" s="446">
        <v>3310100810</v>
      </c>
      <c r="H32" s="447"/>
      <c r="I32" s="448"/>
      <c r="J32" s="245">
        <v>200</v>
      </c>
      <c r="K32" s="428">
        <v>700000</v>
      </c>
      <c r="L32" s="429"/>
      <c r="M32" s="430"/>
      <c r="N32" s="428">
        <v>700000</v>
      </c>
      <c r="O32" s="429"/>
      <c r="P32" s="430"/>
    </row>
    <row r="33" spans="1:16" ht="54" customHeight="1">
      <c r="A33" s="443" t="s">
        <v>370</v>
      </c>
      <c r="B33" s="444"/>
      <c r="C33" s="444"/>
      <c r="D33" s="445"/>
      <c r="E33" s="88" t="s">
        <v>64</v>
      </c>
      <c r="F33" s="88" t="s">
        <v>43</v>
      </c>
      <c r="G33" s="446">
        <v>3310100840</v>
      </c>
      <c r="H33" s="447"/>
      <c r="I33" s="448"/>
      <c r="J33" s="245">
        <v>200</v>
      </c>
      <c r="K33" s="428">
        <v>100000</v>
      </c>
      <c r="L33" s="429"/>
      <c r="M33" s="430"/>
      <c r="N33" s="428">
        <v>100000</v>
      </c>
      <c r="O33" s="429"/>
      <c r="P33" s="430"/>
    </row>
    <row r="34" spans="1:16" ht="51.75" customHeight="1">
      <c r="A34" s="443" t="s">
        <v>373</v>
      </c>
      <c r="B34" s="444"/>
      <c r="C34" s="444"/>
      <c r="D34" s="445"/>
      <c r="E34" s="88" t="s">
        <v>64</v>
      </c>
      <c r="F34" s="88" t="s">
        <v>43</v>
      </c>
      <c r="G34" s="446">
        <v>3320100820</v>
      </c>
      <c r="H34" s="447"/>
      <c r="I34" s="448"/>
      <c r="J34" s="245">
        <v>200</v>
      </c>
      <c r="K34" s="428">
        <v>50000</v>
      </c>
      <c r="L34" s="429"/>
      <c r="M34" s="430"/>
      <c r="N34" s="428">
        <v>50000</v>
      </c>
      <c r="O34" s="429"/>
      <c r="P34" s="430"/>
    </row>
    <row r="35" spans="1:16" ht="52.5" customHeight="1">
      <c r="A35" s="443" t="s">
        <v>107</v>
      </c>
      <c r="B35" s="444"/>
      <c r="C35" s="444"/>
      <c r="D35" s="445"/>
      <c r="E35" s="88" t="s">
        <v>64</v>
      </c>
      <c r="F35" s="88" t="s">
        <v>43</v>
      </c>
      <c r="G35" s="446">
        <v>3320100830</v>
      </c>
      <c r="H35" s="447"/>
      <c r="I35" s="448"/>
      <c r="J35" s="245">
        <v>200</v>
      </c>
      <c r="K35" s="428">
        <v>350000</v>
      </c>
      <c r="L35" s="429"/>
      <c r="M35" s="430"/>
      <c r="N35" s="428">
        <v>350000</v>
      </c>
      <c r="O35" s="429"/>
      <c r="P35" s="430"/>
    </row>
    <row r="36" spans="1:16" ht="31.5" customHeight="1">
      <c r="A36" s="408" t="s">
        <v>522</v>
      </c>
      <c r="B36" s="408"/>
      <c r="C36" s="408"/>
      <c r="D36" s="408"/>
      <c r="E36" s="88" t="s">
        <v>64</v>
      </c>
      <c r="F36" s="88" t="s">
        <v>43</v>
      </c>
      <c r="G36" s="446">
        <v>4290020120</v>
      </c>
      <c r="H36" s="447"/>
      <c r="I36" s="448"/>
      <c r="J36" s="245">
        <v>200</v>
      </c>
      <c r="K36" s="449">
        <v>50000</v>
      </c>
      <c r="L36" s="450"/>
      <c r="M36" s="451"/>
      <c r="N36" s="428"/>
      <c r="O36" s="429"/>
      <c r="P36" s="430"/>
    </row>
    <row r="37" spans="1:16" ht="54.75" customHeight="1">
      <c r="A37" s="408" t="s">
        <v>523</v>
      </c>
      <c r="B37" s="408"/>
      <c r="C37" s="408"/>
      <c r="D37" s="408"/>
      <c r="E37" s="88" t="s">
        <v>64</v>
      </c>
      <c r="F37" s="88" t="s">
        <v>43</v>
      </c>
      <c r="G37" s="446">
        <v>4290020140</v>
      </c>
      <c r="H37" s="447"/>
      <c r="I37" s="448"/>
      <c r="J37" s="245">
        <v>200</v>
      </c>
      <c r="K37" s="449">
        <v>84000</v>
      </c>
      <c r="L37" s="450"/>
      <c r="M37" s="451"/>
      <c r="N37" s="428"/>
      <c r="O37" s="429"/>
      <c r="P37" s="430"/>
    </row>
    <row r="38" spans="1:16" ht="41.25" customHeight="1">
      <c r="A38" s="418" t="s">
        <v>108</v>
      </c>
      <c r="B38" s="426"/>
      <c r="C38" s="426"/>
      <c r="D38" s="427"/>
      <c r="E38" s="88" t="s">
        <v>64</v>
      </c>
      <c r="F38" s="88" t="s">
        <v>43</v>
      </c>
      <c r="G38" s="374">
        <v>4390080350</v>
      </c>
      <c r="H38" s="421"/>
      <c r="I38" s="422"/>
      <c r="J38" s="238">
        <v>200</v>
      </c>
      <c r="K38" s="428">
        <v>6268.8</v>
      </c>
      <c r="L38" s="429"/>
      <c r="M38" s="430"/>
      <c r="N38" s="428">
        <v>6268.8</v>
      </c>
      <c r="O38" s="429"/>
      <c r="P38" s="430"/>
    </row>
    <row r="39" spans="1:16" ht="51.75" customHeight="1">
      <c r="A39" s="418" t="s">
        <v>596</v>
      </c>
      <c r="B39" s="426"/>
      <c r="C39" s="426"/>
      <c r="D39" s="427"/>
      <c r="E39" s="88" t="s">
        <v>64</v>
      </c>
      <c r="F39" s="88" t="s">
        <v>441</v>
      </c>
      <c r="G39" s="374">
        <v>4290020150</v>
      </c>
      <c r="H39" s="421"/>
      <c r="I39" s="422"/>
      <c r="J39" s="238">
        <v>200</v>
      </c>
      <c r="K39" s="428">
        <v>1286000</v>
      </c>
      <c r="L39" s="429"/>
      <c r="M39" s="430"/>
      <c r="N39" s="428"/>
      <c r="O39" s="429"/>
      <c r="P39" s="430"/>
    </row>
    <row r="40" spans="1:16" ht="41.25" customHeight="1">
      <c r="A40" s="418" t="s">
        <v>579</v>
      </c>
      <c r="B40" s="426"/>
      <c r="C40" s="426"/>
      <c r="D40" s="427"/>
      <c r="E40" s="88" t="s">
        <v>64</v>
      </c>
      <c r="F40" s="88" t="s">
        <v>46</v>
      </c>
      <c r="G40" s="374" t="s">
        <v>666</v>
      </c>
      <c r="H40" s="421"/>
      <c r="I40" s="422"/>
      <c r="J40" s="238">
        <v>200</v>
      </c>
      <c r="K40" s="423">
        <v>687153.07</v>
      </c>
      <c r="L40" s="424"/>
      <c r="M40" s="425"/>
      <c r="N40" s="423">
        <v>764679.03</v>
      </c>
      <c r="O40" s="424"/>
      <c r="P40" s="425"/>
    </row>
    <row r="41" spans="1:16" ht="66" customHeight="1">
      <c r="A41" s="418" t="s">
        <v>440</v>
      </c>
      <c r="B41" s="426"/>
      <c r="C41" s="426"/>
      <c r="D41" s="427"/>
      <c r="E41" s="88" t="s">
        <v>64</v>
      </c>
      <c r="F41" s="88" t="s">
        <v>46</v>
      </c>
      <c r="G41" s="374">
        <v>4390080370</v>
      </c>
      <c r="H41" s="421"/>
      <c r="I41" s="422"/>
      <c r="J41" s="238">
        <v>200</v>
      </c>
      <c r="K41" s="428">
        <v>53177.9</v>
      </c>
      <c r="L41" s="429"/>
      <c r="M41" s="430"/>
      <c r="N41" s="428">
        <v>53177.9</v>
      </c>
      <c r="O41" s="429"/>
      <c r="P41" s="430"/>
    </row>
    <row r="42" spans="1:16" ht="50.25" customHeight="1">
      <c r="A42" s="472" t="s">
        <v>843</v>
      </c>
      <c r="B42" s="473"/>
      <c r="C42" s="473"/>
      <c r="D42" s="474"/>
      <c r="E42" s="88" t="s">
        <v>64</v>
      </c>
      <c r="F42" s="88" t="s">
        <v>46</v>
      </c>
      <c r="G42" s="374" t="s">
        <v>844</v>
      </c>
      <c r="H42" s="421"/>
      <c r="I42" s="422"/>
      <c r="J42" s="238">
        <v>400</v>
      </c>
      <c r="K42" s="428"/>
      <c r="L42" s="429"/>
      <c r="M42" s="430"/>
      <c r="N42" s="428">
        <v>45363535.350000001</v>
      </c>
      <c r="O42" s="429"/>
      <c r="P42" s="430"/>
    </row>
    <row r="43" spans="1:16" ht="54" customHeight="1">
      <c r="A43" s="494" t="s">
        <v>340</v>
      </c>
      <c r="B43" s="495"/>
      <c r="C43" s="495"/>
      <c r="D43" s="496"/>
      <c r="E43" s="88" t="s">
        <v>64</v>
      </c>
      <c r="F43" s="88" t="s">
        <v>47</v>
      </c>
      <c r="G43" s="446">
        <v>2710120400</v>
      </c>
      <c r="H43" s="447"/>
      <c r="I43" s="448"/>
      <c r="J43" s="245">
        <v>200</v>
      </c>
      <c r="K43" s="428">
        <v>2303000</v>
      </c>
      <c r="L43" s="429"/>
      <c r="M43" s="430"/>
      <c r="N43" s="428">
        <v>2303000</v>
      </c>
      <c r="O43" s="429"/>
      <c r="P43" s="430"/>
    </row>
    <row r="44" spans="1:16" ht="67.5" customHeight="1">
      <c r="A44" s="494" t="s">
        <v>342</v>
      </c>
      <c r="B44" s="495"/>
      <c r="C44" s="495"/>
      <c r="D44" s="496"/>
      <c r="E44" s="88" t="s">
        <v>64</v>
      </c>
      <c r="F44" s="88" t="s">
        <v>47</v>
      </c>
      <c r="G44" s="446">
        <v>2720120410</v>
      </c>
      <c r="H44" s="447"/>
      <c r="I44" s="448"/>
      <c r="J44" s="245">
        <v>200</v>
      </c>
      <c r="K44" s="449">
        <v>5501270</v>
      </c>
      <c r="L44" s="450"/>
      <c r="M44" s="451"/>
      <c r="N44" s="449">
        <v>6071140</v>
      </c>
      <c r="O44" s="450"/>
      <c r="P44" s="451"/>
    </row>
    <row r="45" spans="1:16" ht="51.75" customHeight="1">
      <c r="A45" s="443" t="s">
        <v>836</v>
      </c>
      <c r="B45" s="444"/>
      <c r="C45" s="444"/>
      <c r="D45" s="445"/>
      <c r="E45" s="88" t="s">
        <v>64</v>
      </c>
      <c r="F45" s="88" t="s">
        <v>47</v>
      </c>
      <c r="G45" s="446">
        <v>2730100600</v>
      </c>
      <c r="H45" s="447"/>
      <c r="I45" s="448"/>
      <c r="J45" s="245">
        <v>200</v>
      </c>
      <c r="K45" s="428">
        <v>35000</v>
      </c>
      <c r="L45" s="429"/>
      <c r="M45" s="430"/>
      <c r="N45" s="428">
        <v>35000</v>
      </c>
      <c r="O45" s="429"/>
      <c r="P45" s="430"/>
    </row>
    <row r="46" spans="1:16" ht="87.75" customHeight="1">
      <c r="A46" s="443" t="s">
        <v>403</v>
      </c>
      <c r="B46" s="444"/>
      <c r="C46" s="444"/>
      <c r="D46" s="445"/>
      <c r="E46" s="88" t="s">
        <v>64</v>
      </c>
      <c r="F46" s="88" t="s">
        <v>47</v>
      </c>
      <c r="G46" s="446">
        <v>2740100610</v>
      </c>
      <c r="H46" s="447"/>
      <c r="I46" s="448"/>
      <c r="J46" s="245">
        <v>200</v>
      </c>
      <c r="K46" s="428">
        <v>250000</v>
      </c>
      <c r="L46" s="429"/>
      <c r="M46" s="430"/>
      <c r="N46" s="428">
        <v>250000</v>
      </c>
      <c r="O46" s="429"/>
      <c r="P46" s="430"/>
    </row>
    <row r="47" spans="1:16" ht="63.75" customHeight="1">
      <c r="A47" s="418" t="s">
        <v>450</v>
      </c>
      <c r="B47" s="426"/>
      <c r="C47" s="426"/>
      <c r="D47" s="427"/>
      <c r="E47" s="88" t="s">
        <v>64</v>
      </c>
      <c r="F47" s="88" t="s">
        <v>48</v>
      </c>
      <c r="G47" s="374">
        <v>2410120200</v>
      </c>
      <c r="H47" s="421"/>
      <c r="I47" s="422"/>
      <c r="J47" s="238">
        <v>800</v>
      </c>
      <c r="K47" s="428">
        <v>30000</v>
      </c>
      <c r="L47" s="429"/>
      <c r="M47" s="430"/>
      <c r="N47" s="428">
        <v>30000</v>
      </c>
      <c r="O47" s="429"/>
      <c r="P47" s="430"/>
    </row>
    <row r="48" spans="1:16" ht="26.25" customHeight="1">
      <c r="A48" s="443" t="s">
        <v>570</v>
      </c>
      <c r="B48" s="444"/>
      <c r="C48" s="444"/>
      <c r="D48" s="445"/>
      <c r="E48" s="88" t="s">
        <v>64</v>
      </c>
      <c r="F48" s="88" t="s">
        <v>48</v>
      </c>
      <c r="G48" s="446">
        <v>2910120700</v>
      </c>
      <c r="H48" s="447"/>
      <c r="I48" s="448"/>
      <c r="J48" s="245">
        <v>200</v>
      </c>
      <c r="K48" s="428">
        <v>550000</v>
      </c>
      <c r="L48" s="429"/>
      <c r="M48" s="430"/>
      <c r="N48" s="428">
        <v>550000</v>
      </c>
      <c r="O48" s="429"/>
      <c r="P48" s="430"/>
    </row>
    <row r="49" spans="1:16" ht="27.75" customHeight="1">
      <c r="A49" s="443" t="s">
        <v>504</v>
      </c>
      <c r="B49" s="444"/>
      <c r="C49" s="444"/>
      <c r="D49" s="445"/>
      <c r="E49" s="88" t="s">
        <v>64</v>
      </c>
      <c r="F49" s="88" t="s">
        <v>48</v>
      </c>
      <c r="G49" s="446">
        <v>2910220710</v>
      </c>
      <c r="H49" s="447"/>
      <c r="I49" s="448"/>
      <c r="J49" s="245">
        <v>200</v>
      </c>
      <c r="K49" s="428">
        <v>150000</v>
      </c>
      <c r="L49" s="429"/>
      <c r="M49" s="430"/>
      <c r="N49" s="428">
        <v>150000</v>
      </c>
      <c r="O49" s="429"/>
      <c r="P49" s="430"/>
    </row>
    <row r="50" spans="1:16" ht="41.25" customHeight="1">
      <c r="A50" s="443" t="s">
        <v>394</v>
      </c>
      <c r="B50" s="444"/>
      <c r="C50" s="444"/>
      <c r="D50" s="445"/>
      <c r="E50" s="88" t="s">
        <v>64</v>
      </c>
      <c r="F50" s="88" t="s">
        <v>48</v>
      </c>
      <c r="G50" s="446">
        <v>3120120850</v>
      </c>
      <c r="H50" s="447"/>
      <c r="I50" s="448"/>
      <c r="J50" s="245">
        <v>200</v>
      </c>
      <c r="K50" s="428">
        <v>550000</v>
      </c>
      <c r="L50" s="429"/>
      <c r="M50" s="430"/>
      <c r="N50" s="428">
        <v>550000</v>
      </c>
      <c r="O50" s="429"/>
      <c r="P50" s="430"/>
    </row>
    <row r="51" spans="1:16" ht="39.75" customHeight="1">
      <c r="A51" s="443" t="s">
        <v>395</v>
      </c>
      <c r="B51" s="444"/>
      <c r="C51" s="444"/>
      <c r="D51" s="445"/>
      <c r="E51" s="88" t="s">
        <v>64</v>
      </c>
      <c r="F51" s="88" t="s">
        <v>48</v>
      </c>
      <c r="G51" s="446">
        <v>3120120860</v>
      </c>
      <c r="H51" s="447"/>
      <c r="I51" s="448"/>
      <c r="J51" s="245">
        <v>200</v>
      </c>
      <c r="K51" s="428">
        <v>250000</v>
      </c>
      <c r="L51" s="429"/>
      <c r="M51" s="430"/>
      <c r="N51" s="428">
        <v>250000</v>
      </c>
      <c r="O51" s="429"/>
      <c r="P51" s="430"/>
    </row>
    <row r="52" spans="1:16" ht="51" customHeight="1">
      <c r="A52" s="443" t="s">
        <v>396</v>
      </c>
      <c r="B52" s="444"/>
      <c r="C52" s="444"/>
      <c r="D52" s="445"/>
      <c r="E52" s="88" t="s">
        <v>64</v>
      </c>
      <c r="F52" s="88" t="s">
        <v>48</v>
      </c>
      <c r="G52" s="446">
        <v>3120120870</v>
      </c>
      <c r="H52" s="447"/>
      <c r="I52" s="448"/>
      <c r="J52" s="245">
        <v>200</v>
      </c>
      <c r="K52" s="428">
        <v>75000</v>
      </c>
      <c r="L52" s="429"/>
      <c r="M52" s="430"/>
      <c r="N52" s="428">
        <v>75000</v>
      </c>
      <c r="O52" s="429"/>
      <c r="P52" s="430"/>
    </row>
    <row r="53" spans="1:16" ht="39" customHeight="1">
      <c r="A53" s="359" t="s">
        <v>115</v>
      </c>
      <c r="B53" s="487"/>
      <c r="C53" s="487"/>
      <c r="D53" s="488"/>
      <c r="E53" s="88" t="s">
        <v>64</v>
      </c>
      <c r="F53" s="88" t="s">
        <v>48</v>
      </c>
      <c r="G53" s="489">
        <v>4290020180</v>
      </c>
      <c r="H53" s="490"/>
      <c r="I53" s="491"/>
      <c r="J53" s="236">
        <v>200</v>
      </c>
      <c r="K53" s="334">
        <v>400000</v>
      </c>
      <c r="L53" s="492"/>
      <c r="M53" s="493"/>
      <c r="N53" s="334"/>
      <c r="O53" s="492"/>
      <c r="P53" s="493"/>
    </row>
    <row r="54" spans="1:16" ht="53.25" customHeight="1">
      <c r="A54" s="443" t="s">
        <v>348</v>
      </c>
      <c r="B54" s="444"/>
      <c r="C54" s="444"/>
      <c r="D54" s="445"/>
      <c r="E54" s="88" t="s">
        <v>64</v>
      </c>
      <c r="F54" s="88" t="s">
        <v>128</v>
      </c>
      <c r="G54" s="446">
        <v>2850120530</v>
      </c>
      <c r="H54" s="447"/>
      <c r="I54" s="448"/>
      <c r="J54" s="245">
        <v>200</v>
      </c>
      <c r="K54" s="428">
        <v>879900</v>
      </c>
      <c r="L54" s="429"/>
      <c r="M54" s="430"/>
      <c r="N54" s="428">
        <v>879900</v>
      </c>
      <c r="O54" s="429"/>
      <c r="P54" s="430"/>
    </row>
    <row r="55" spans="1:16" ht="38.25" customHeight="1">
      <c r="A55" s="443" t="s">
        <v>126</v>
      </c>
      <c r="B55" s="444"/>
      <c r="C55" s="444"/>
      <c r="D55" s="445"/>
      <c r="E55" s="88" t="s">
        <v>64</v>
      </c>
      <c r="F55" s="88" t="s">
        <v>128</v>
      </c>
      <c r="G55" s="446">
        <v>2850120540</v>
      </c>
      <c r="H55" s="447"/>
      <c r="I55" s="448"/>
      <c r="J55" s="245">
        <v>200</v>
      </c>
      <c r="K55" s="428">
        <v>2043200</v>
      </c>
      <c r="L55" s="429"/>
      <c r="M55" s="430"/>
      <c r="N55" s="428">
        <v>843200</v>
      </c>
      <c r="O55" s="429"/>
      <c r="P55" s="430"/>
    </row>
    <row r="56" spans="1:16" ht="39" customHeight="1">
      <c r="A56" s="457" t="s">
        <v>346</v>
      </c>
      <c r="B56" s="458"/>
      <c r="C56" s="458"/>
      <c r="D56" s="459"/>
      <c r="E56" s="88" t="s">
        <v>64</v>
      </c>
      <c r="F56" s="88" t="s">
        <v>127</v>
      </c>
      <c r="G56" s="446">
        <v>2830140020</v>
      </c>
      <c r="H56" s="447"/>
      <c r="I56" s="448"/>
      <c r="J56" s="245">
        <v>400</v>
      </c>
      <c r="K56" s="428">
        <v>337710</v>
      </c>
      <c r="L56" s="429"/>
      <c r="M56" s="430"/>
      <c r="N56" s="428">
        <v>337710</v>
      </c>
      <c r="O56" s="429"/>
      <c r="P56" s="430"/>
    </row>
    <row r="57" spans="1:16" ht="42" customHeight="1">
      <c r="A57" s="443" t="s">
        <v>506</v>
      </c>
      <c r="B57" s="444"/>
      <c r="C57" s="444"/>
      <c r="D57" s="445"/>
      <c r="E57" s="88" t="s">
        <v>64</v>
      </c>
      <c r="F57" s="88" t="s">
        <v>127</v>
      </c>
      <c r="G57" s="446">
        <v>2920120750</v>
      </c>
      <c r="H57" s="447"/>
      <c r="I57" s="448"/>
      <c r="J57" s="245">
        <v>200</v>
      </c>
      <c r="K57" s="449">
        <v>2600000</v>
      </c>
      <c r="L57" s="450"/>
      <c r="M57" s="451"/>
      <c r="N57" s="449">
        <v>278000</v>
      </c>
      <c r="O57" s="450"/>
      <c r="P57" s="451"/>
    </row>
    <row r="58" spans="1:16" ht="52.5" customHeight="1">
      <c r="A58" s="443" t="s">
        <v>507</v>
      </c>
      <c r="B58" s="444"/>
      <c r="C58" s="444"/>
      <c r="D58" s="445"/>
      <c r="E58" s="88" t="s">
        <v>64</v>
      </c>
      <c r="F58" s="88" t="s">
        <v>127</v>
      </c>
      <c r="G58" s="446">
        <v>2920120760</v>
      </c>
      <c r="H58" s="447"/>
      <c r="I58" s="448"/>
      <c r="J58" s="245">
        <v>200</v>
      </c>
      <c r="K58" s="428">
        <v>400000</v>
      </c>
      <c r="L58" s="429"/>
      <c r="M58" s="430"/>
      <c r="N58" s="428">
        <v>400000</v>
      </c>
      <c r="O58" s="429"/>
      <c r="P58" s="430"/>
    </row>
    <row r="59" spans="1:16" ht="52.5" customHeight="1">
      <c r="A59" s="484" t="s">
        <v>572</v>
      </c>
      <c r="B59" s="485"/>
      <c r="C59" s="485"/>
      <c r="D59" s="486"/>
      <c r="E59" s="88" t="s">
        <v>64</v>
      </c>
      <c r="F59" s="88" t="s">
        <v>127</v>
      </c>
      <c r="G59" s="446">
        <v>4290090080</v>
      </c>
      <c r="H59" s="447"/>
      <c r="I59" s="448"/>
      <c r="J59" s="245">
        <v>800</v>
      </c>
      <c r="K59" s="428">
        <v>6238863.5</v>
      </c>
      <c r="L59" s="429"/>
      <c r="M59" s="430"/>
      <c r="N59" s="428">
        <v>6614347.46</v>
      </c>
      <c r="O59" s="429"/>
      <c r="P59" s="430"/>
    </row>
    <row r="60" spans="1:16" ht="41.25" customHeight="1">
      <c r="A60" s="443" t="s">
        <v>837</v>
      </c>
      <c r="B60" s="444"/>
      <c r="C60" s="444"/>
      <c r="D60" s="445"/>
      <c r="E60" s="88" t="s">
        <v>64</v>
      </c>
      <c r="F60" s="88" t="s">
        <v>129</v>
      </c>
      <c r="G60" s="446">
        <v>2860120550</v>
      </c>
      <c r="H60" s="447"/>
      <c r="I60" s="448"/>
      <c r="J60" s="245">
        <v>200</v>
      </c>
      <c r="K60" s="428">
        <v>529100</v>
      </c>
      <c r="L60" s="429"/>
      <c r="M60" s="430"/>
      <c r="N60" s="428">
        <v>529100</v>
      </c>
      <c r="O60" s="429"/>
      <c r="P60" s="430"/>
    </row>
    <row r="61" spans="1:16" ht="24.75" customHeight="1">
      <c r="A61" s="443" t="s">
        <v>230</v>
      </c>
      <c r="B61" s="444"/>
      <c r="C61" s="444"/>
      <c r="D61" s="445"/>
      <c r="E61" s="88" t="s">
        <v>64</v>
      </c>
      <c r="F61" s="88" t="s">
        <v>129</v>
      </c>
      <c r="G61" s="446">
        <v>2860120560</v>
      </c>
      <c r="H61" s="447"/>
      <c r="I61" s="448"/>
      <c r="J61" s="245">
        <v>200</v>
      </c>
      <c r="K61" s="428">
        <v>358800</v>
      </c>
      <c r="L61" s="429"/>
      <c r="M61" s="430"/>
      <c r="N61" s="428">
        <v>358800</v>
      </c>
      <c r="O61" s="429"/>
      <c r="P61" s="430"/>
    </row>
    <row r="62" spans="1:16" ht="40.5" customHeight="1">
      <c r="A62" s="443" t="s">
        <v>231</v>
      </c>
      <c r="B62" s="444"/>
      <c r="C62" s="444"/>
      <c r="D62" s="445"/>
      <c r="E62" s="88" t="s">
        <v>64</v>
      </c>
      <c r="F62" s="88" t="s">
        <v>129</v>
      </c>
      <c r="G62" s="446">
        <v>2880120580</v>
      </c>
      <c r="H62" s="447"/>
      <c r="I62" s="448"/>
      <c r="J62" s="245">
        <v>200</v>
      </c>
      <c r="K62" s="428">
        <v>150000</v>
      </c>
      <c r="L62" s="429"/>
      <c r="M62" s="430"/>
      <c r="N62" s="428">
        <v>150000</v>
      </c>
      <c r="O62" s="429"/>
      <c r="P62" s="430"/>
    </row>
    <row r="63" spans="1:16" ht="40.5" customHeight="1">
      <c r="A63" s="443" t="s">
        <v>838</v>
      </c>
      <c r="B63" s="444"/>
      <c r="C63" s="444"/>
      <c r="D63" s="445"/>
      <c r="E63" s="88" t="s">
        <v>64</v>
      </c>
      <c r="F63" s="88" t="s">
        <v>129</v>
      </c>
      <c r="G63" s="446">
        <v>2880120590</v>
      </c>
      <c r="H63" s="447"/>
      <c r="I63" s="448"/>
      <c r="J63" s="245">
        <v>200</v>
      </c>
      <c r="K63" s="428">
        <v>50000</v>
      </c>
      <c r="L63" s="429"/>
      <c r="M63" s="430"/>
      <c r="N63" s="428">
        <v>50000</v>
      </c>
      <c r="O63" s="429"/>
      <c r="P63" s="430"/>
    </row>
    <row r="64" spans="1:16" ht="39" customHeight="1">
      <c r="A64" s="443" t="s">
        <v>840</v>
      </c>
      <c r="B64" s="444"/>
      <c r="C64" s="444"/>
      <c r="D64" s="445"/>
      <c r="E64" s="88" t="s">
        <v>64</v>
      </c>
      <c r="F64" s="88" t="s">
        <v>129</v>
      </c>
      <c r="G64" s="446" t="s">
        <v>841</v>
      </c>
      <c r="H64" s="447"/>
      <c r="I64" s="448"/>
      <c r="J64" s="245">
        <v>200</v>
      </c>
      <c r="K64" s="428">
        <v>360600</v>
      </c>
      <c r="L64" s="429"/>
      <c r="M64" s="430"/>
      <c r="N64" s="428">
        <v>360600</v>
      </c>
      <c r="O64" s="429"/>
      <c r="P64" s="430"/>
    </row>
    <row r="65" spans="1:16" ht="41.25" customHeight="1">
      <c r="A65" s="418" t="s">
        <v>93</v>
      </c>
      <c r="B65" s="426"/>
      <c r="C65" s="426"/>
      <c r="D65" s="427"/>
      <c r="E65" s="88" t="s">
        <v>64</v>
      </c>
      <c r="F65" s="88">
        <v>1001</v>
      </c>
      <c r="G65" s="374">
        <v>4290007010</v>
      </c>
      <c r="H65" s="421"/>
      <c r="I65" s="422"/>
      <c r="J65" s="238">
        <v>300</v>
      </c>
      <c r="K65" s="428">
        <v>1792320</v>
      </c>
      <c r="L65" s="429"/>
      <c r="M65" s="430"/>
      <c r="N65" s="428">
        <v>1792320</v>
      </c>
      <c r="O65" s="429"/>
      <c r="P65" s="430"/>
    </row>
    <row r="66" spans="1:16" ht="40.5" customHeight="1">
      <c r="A66" s="418" t="s">
        <v>306</v>
      </c>
      <c r="B66" s="426"/>
      <c r="C66" s="426"/>
      <c r="D66" s="427"/>
      <c r="E66" s="88" t="s">
        <v>64</v>
      </c>
      <c r="F66" s="88" t="s">
        <v>58</v>
      </c>
      <c r="G66" s="374" t="s">
        <v>389</v>
      </c>
      <c r="H66" s="421"/>
      <c r="I66" s="422"/>
      <c r="J66" s="238">
        <v>400</v>
      </c>
      <c r="K66" s="428">
        <v>934668.57</v>
      </c>
      <c r="L66" s="429"/>
      <c r="M66" s="430"/>
      <c r="N66" s="428">
        <v>934668.57</v>
      </c>
      <c r="O66" s="429"/>
      <c r="P66" s="430"/>
    </row>
    <row r="67" spans="1:16" ht="16.5" customHeight="1">
      <c r="A67" s="437" t="s">
        <v>63</v>
      </c>
      <c r="B67" s="438"/>
      <c r="C67" s="438"/>
      <c r="D67" s="439"/>
      <c r="E67" s="87" t="s">
        <v>65</v>
      </c>
      <c r="F67" s="88"/>
      <c r="G67" s="374"/>
      <c r="H67" s="421"/>
      <c r="I67" s="422"/>
      <c r="J67" s="238"/>
      <c r="K67" s="481">
        <f>K68+K69</f>
        <v>778163</v>
      </c>
      <c r="L67" s="482"/>
      <c r="M67" s="483"/>
      <c r="N67" s="481">
        <f>N68+N69</f>
        <v>778163</v>
      </c>
      <c r="O67" s="482"/>
      <c r="P67" s="483"/>
    </row>
    <row r="68" spans="1:16" ht="66" customHeight="1">
      <c r="A68" s="443" t="s">
        <v>508</v>
      </c>
      <c r="B68" s="444"/>
      <c r="C68" s="444"/>
      <c r="D68" s="445"/>
      <c r="E68" s="88" t="s">
        <v>65</v>
      </c>
      <c r="F68" s="88" t="s">
        <v>39</v>
      </c>
      <c r="G68" s="446">
        <v>4090000270</v>
      </c>
      <c r="H68" s="447"/>
      <c r="I68" s="448"/>
      <c r="J68" s="245">
        <v>100</v>
      </c>
      <c r="K68" s="428">
        <v>673450</v>
      </c>
      <c r="L68" s="429"/>
      <c r="M68" s="430"/>
      <c r="N68" s="428">
        <v>673450</v>
      </c>
      <c r="O68" s="429"/>
      <c r="P68" s="430"/>
    </row>
    <row r="69" spans="1:16" ht="39" customHeight="1">
      <c r="A69" s="443" t="s">
        <v>509</v>
      </c>
      <c r="B69" s="444"/>
      <c r="C69" s="444"/>
      <c r="D69" s="445"/>
      <c r="E69" s="88" t="s">
        <v>65</v>
      </c>
      <c r="F69" s="88" t="s">
        <v>39</v>
      </c>
      <c r="G69" s="446">
        <v>4090000270</v>
      </c>
      <c r="H69" s="447"/>
      <c r="I69" s="448"/>
      <c r="J69" s="245">
        <v>200</v>
      </c>
      <c r="K69" s="428">
        <v>104713</v>
      </c>
      <c r="L69" s="429"/>
      <c r="M69" s="430"/>
      <c r="N69" s="428">
        <v>104713</v>
      </c>
      <c r="O69" s="429"/>
      <c r="P69" s="430"/>
    </row>
    <row r="70" spans="1:16" ht="26.25" customHeight="1">
      <c r="A70" s="437" t="s">
        <v>4</v>
      </c>
      <c r="B70" s="438"/>
      <c r="C70" s="438"/>
      <c r="D70" s="439"/>
      <c r="E70" s="87" t="s">
        <v>5</v>
      </c>
      <c r="F70" s="90"/>
      <c r="G70" s="374"/>
      <c r="H70" s="421"/>
      <c r="I70" s="422"/>
      <c r="J70" s="246"/>
      <c r="K70" s="440">
        <f>K71+K72+K73+K74+K75+K76+K77+K78+K79+K80+K81+K82+K83+K84+K85+K86+K87+K88+K89+K90+K91+K92+K93+K95+K94</f>
        <v>37751642.479999997</v>
      </c>
      <c r="L70" s="441"/>
      <c r="M70" s="442"/>
      <c r="N70" s="440">
        <f>N71+N72+N73+N74+N75+N76+N77+N78+N79+N80+N81+N82+N83+N84+N85+N86+N87+N88+N89+N90+N91+N92+N93+N95+N94</f>
        <v>39809386.5</v>
      </c>
      <c r="O70" s="441"/>
      <c r="P70" s="442"/>
    </row>
    <row r="71" spans="1:16" ht="67.5" customHeight="1">
      <c r="A71" s="443" t="s">
        <v>517</v>
      </c>
      <c r="B71" s="444"/>
      <c r="C71" s="444"/>
      <c r="D71" s="445"/>
      <c r="E71" s="88" t="s">
        <v>5</v>
      </c>
      <c r="F71" s="88" t="s">
        <v>41</v>
      </c>
      <c r="G71" s="446">
        <v>4190000290</v>
      </c>
      <c r="H71" s="447"/>
      <c r="I71" s="448"/>
      <c r="J71" s="245">
        <v>100</v>
      </c>
      <c r="K71" s="449">
        <v>4483495</v>
      </c>
      <c r="L71" s="450"/>
      <c r="M71" s="451"/>
      <c r="N71" s="449">
        <v>4483495</v>
      </c>
      <c r="O71" s="450"/>
      <c r="P71" s="451"/>
    </row>
    <row r="72" spans="1:16" ht="39.75" customHeight="1">
      <c r="A72" s="443" t="s">
        <v>518</v>
      </c>
      <c r="B72" s="444"/>
      <c r="C72" s="444"/>
      <c r="D72" s="445"/>
      <c r="E72" s="88" t="s">
        <v>5</v>
      </c>
      <c r="F72" s="88" t="s">
        <v>41</v>
      </c>
      <c r="G72" s="446">
        <v>4190000290</v>
      </c>
      <c r="H72" s="447"/>
      <c r="I72" s="448"/>
      <c r="J72" s="245">
        <v>200</v>
      </c>
      <c r="K72" s="428">
        <v>221813</v>
      </c>
      <c r="L72" s="429"/>
      <c r="M72" s="430"/>
      <c r="N72" s="428">
        <v>221813</v>
      </c>
      <c r="O72" s="429"/>
      <c r="P72" s="430"/>
    </row>
    <row r="73" spans="1:16" ht="26.25" customHeight="1">
      <c r="A73" s="443" t="s">
        <v>519</v>
      </c>
      <c r="B73" s="444"/>
      <c r="C73" s="444"/>
      <c r="D73" s="445"/>
      <c r="E73" s="88" t="s">
        <v>5</v>
      </c>
      <c r="F73" s="88" t="s">
        <v>41</v>
      </c>
      <c r="G73" s="446">
        <v>4190000290</v>
      </c>
      <c r="H73" s="447"/>
      <c r="I73" s="448"/>
      <c r="J73" s="245">
        <v>800</v>
      </c>
      <c r="K73" s="428">
        <v>2000</v>
      </c>
      <c r="L73" s="429"/>
      <c r="M73" s="430"/>
      <c r="N73" s="428">
        <v>2000</v>
      </c>
      <c r="O73" s="429"/>
      <c r="P73" s="430"/>
    </row>
    <row r="74" spans="1:16" ht="24.75" customHeight="1">
      <c r="A74" s="443" t="s">
        <v>573</v>
      </c>
      <c r="B74" s="444"/>
      <c r="C74" s="444"/>
      <c r="D74" s="445"/>
      <c r="E74" s="88" t="s">
        <v>5</v>
      </c>
      <c r="F74" s="88" t="s">
        <v>42</v>
      </c>
      <c r="G74" s="446">
        <v>4290020090</v>
      </c>
      <c r="H74" s="447"/>
      <c r="I74" s="448"/>
      <c r="J74" s="245">
        <v>800</v>
      </c>
      <c r="K74" s="428">
        <v>4501914.2699999996</v>
      </c>
      <c r="L74" s="429"/>
      <c r="M74" s="430"/>
      <c r="N74" s="428">
        <v>6159615.29</v>
      </c>
      <c r="O74" s="429"/>
      <c r="P74" s="430"/>
    </row>
    <row r="75" spans="1:16" ht="53.25" customHeight="1">
      <c r="A75" s="457" t="s">
        <v>369</v>
      </c>
      <c r="B75" s="458"/>
      <c r="C75" s="458"/>
      <c r="D75" s="459"/>
      <c r="E75" s="88" t="s">
        <v>5</v>
      </c>
      <c r="F75" s="88" t="s">
        <v>43</v>
      </c>
      <c r="G75" s="446">
        <v>3310100810</v>
      </c>
      <c r="H75" s="447"/>
      <c r="I75" s="448"/>
      <c r="J75" s="245">
        <v>200</v>
      </c>
      <c r="K75" s="428">
        <v>200000</v>
      </c>
      <c r="L75" s="429"/>
      <c r="M75" s="430"/>
      <c r="N75" s="428">
        <v>200000</v>
      </c>
      <c r="O75" s="429"/>
      <c r="P75" s="430"/>
    </row>
    <row r="76" spans="1:16" ht="79.5" customHeight="1">
      <c r="A76" s="418" t="s">
        <v>524</v>
      </c>
      <c r="B76" s="426"/>
      <c r="C76" s="426"/>
      <c r="D76" s="427"/>
      <c r="E76" s="88" t="s">
        <v>5</v>
      </c>
      <c r="F76" s="88" t="s">
        <v>441</v>
      </c>
      <c r="G76" s="374">
        <v>4290000300</v>
      </c>
      <c r="H76" s="421"/>
      <c r="I76" s="422"/>
      <c r="J76" s="238">
        <v>100</v>
      </c>
      <c r="K76" s="428">
        <v>3555679</v>
      </c>
      <c r="L76" s="429"/>
      <c r="M76" s="430"/>
      <c r="N76" s="428">
        <v>3555679</v>
      </c>
      <c r="O76" s="429"/>
      <c r="P76" s="430"/>
    </row>
    <row r="77" spans="1:16" ht="51" customHeight="1">
      <c r="A77" s="418" t="s">
        <v>525</v>
      </c>
      <c r="B77" s="426"/>
      <c r="C77" s="426"/>
      <c r="D77" s="427"/>
      <c r="E77" s="88" t="s">
        <v>5</v>
      </c>
      <c r="F77" s="88" t="s">
        <v>441</v>
      </c>
      <c r="G77" s="374">
        <v>4290000300</v>
      </c>
      <c r="H77" s="421"/>
      <c r="I77" s="422"/>
      <c r="J77" s="238">
        <v>200</v>
      </c>
      <c r="K77" s="434">
        <v>1176116</v>
      </c>
      <c r="L77" s="435"/>
      <c r="M77" s="436"/>
      <c r="N77" s="434">
        <v>1176116</v>
      </c>
      <c r="O77" s="435"/>
      <c r="P77" s="436"/>
    </row>
    <row r="78" spans="1:16" ht="42.75" customHeight="1">
      <c r="A78" s="418" t="s">
        <v>526</v>
      </c>
      <c r="B78" s="426"/>
      <c r="C78" s="426"/>
      <c r="D78" s="427"/>
      <c r="E78" s="88" t="s">
        <v>5</v>
      </c>
      <c r="F78" s="88" t="s">
        <v>441</v>
      </c>
      <c r="G78" s="374">
        <v>4290000300</v>
      </c>
      <c r="H78" s="421"/>
      <c r="I78" s="422"/>
      <c r="J78" s="238">
        <v>800</v>
      </c>
      <c r="K78" s="428">
        <v>8046</v>
      </c>
      <c r="L78" s="429"/>
      <c r="M78" s="430"/>
      <c r="N78" s="428">
        <v>8046</v>
      </c>
      <c r="O78" s="429"/>
      <c r="P78" s="430"/>
    </row>
    <row r="79" spans="1:16" ht="65.25" customHeight="1">
      <c r="A79" s="418" t="s">
        <v>295</v>
      </c>
      <c r="B79" s="426"/>
      <c r="C79" s="426"/>
      <c r="D79" s="427"/>
      <c r="E79" s="88" t="s">
        <v>5</v>
      </c>
      <c r="F79" s="88" t="s">
        <v>441</v>
      </c>
      <c r="G79" s="374">
        <v>4290002181</v>
      </c>
      <c r="H79" s="421"/>
      <c r="I79" s="422"/>
      <c r="J79" s="238">
        <v>100</v>
      </c>
      <c r="K79" s="428">
        <v>298147</v>
      </c>
      <c r="L79" s="429"/>
      <c r="M79" s="430"/>
      <c r="N79" s="428">
        <v>298147</v>
      </c>
      <c r="O79" s="429"/>
      <c r="P79" s="430"/>
    </row>
    <row r="80" spans="1:16" ht="66.75" customHeight="1">
      <c r="A80" s="418" t="s">
        <v>296</v>
      </c>
      <c r="B80" s="426"/>
      <c r="C80" s="426"/>
      <c r="D80" s="427"/>
      <c r="E80" s="88" t="s">
        <v>5</v>
      </c>
      <c r="F80" s="88" t="s">
        <v>441</v>
      </c>
      <c r="G80" s="374">
        <v>4290002182</v>
      </c>
      <c r="H80" s="421"/>
      <c r="I80" s="422"/>
      <c r="J80" s="238">
        <v>100</v>
      </c>
      <c r="K80" s="428">
        <v>424402</v>
      </c>
      <c r="L80" s="429"/>
      <c r="M80" s="430"/>
      <c r="N80" s="428">
        <v>424402</v>
      </c>
      <c r="O80" s="429"/>
      <c r="P80" s="430"/>
    </row>
    <row r="81" spans="1:16" ht="79.5" customHeight="1">
      <c r="A81" s="418" t="s">
        <v>670</v>
      </c>
      <c r="B81" s="426"/>
      <c r="C81" s="426"/>
      <c r="D81" s="427"/>
      <c r="E81" s="88" t="s">
        <v>5</v>
      </c>
      <c r="F81" s="88" t="s">
        <v>48</v>
      </c>
      <c r="G81" s="446">
        <v>2410160010</v>
      </c>
      <c r="H81" s="447"/>
      <c r="I81" s="448"/>
      <c r="J81" s="245">
        <v>800</v>
      </c>
      <c r="K81" s="428">
        <v>235000</v>
      </c>
      <c r="L81" s="429"/>
      <c r="M81" s="430"/>
      <c r="N81" s="428">
        <v>235000</v>
      </c>
      <c r="O81" s="429"/>
      <c r="P81" s="430"/>
    </row>
    <row r="82" spans="1:16" ht="92.25" customHeight="1">
      <c r="A82" s="418" t="s">
        <v>671</v>
      </c>
      <c r="B82" s="426"/>
      <c r="C82" s="426"/>
      <c r="D82" s="427"/>
      <c r="E82" s="88" t="s">
        <v>5</v>
      </c>
      <c r="F82" s="88" t="s">
        <v>48</v>
      </c>
      <c r="G82" s="446">
        <v>2410160020</v>
      </c>
      <c r="H82" s="447"/>
      <c r="I82" s="448"/>
      <c r="J82" s="245">
        <v>800</v>
      </c>
      <c r="K82" s="428">
        <v>235000</v>
      </c>
      <c r="L82" s="429"/>
      <c r="M82" s="430"/>
      <c r="N82" s="428">
        <v>235000</v>
      </c>
      <c r="O82" s="429"/>
      <c r="P82" s="430"/>
    </row>
    <row r="83" spans="1:16" ht="54" customHeight="1">
      <c r="A83" s="443" t="s">
        <v>650</v>
      </c>
      <c r="B83" s="444"/>
      <c r="C83" s="444"/>
      <c r="D83" s="445"/>
      <c r="E83" s="88" t="s">
        <v>5</v>
      </c>
      <c r="F83" s="88" t="s">
        <v>128</v>
      </c>
      <c r="G83" s="446">
        <v>2850260200</v>
      </c>
      <c r="H83" s="447"/>
      <c r="I83" s="448"/>
      <c r="J83" s="245">
        <v>800</v>
      </c>
      <c r="K83" s="428">
        <v>544000</v>
      </c>
      <c r="L83" s="429"/>
      <c r="M83" s="430"/>
      <c r="N83" s="428">
        <v>544000</v>
      </c>
      <c r="O83" s="429"/>
      <c r="P83" s="430"/>
    </row>
    <row r="84" spans="1:16" ht="67.5" customHeight="1">
      <c r="A84" s="418" t="s">
        <v>439</v>
      </c>
      <c r="B84" s="426"/>
      <c r="C84" s="426"/>
      <c r="D84" s="427"/>
      <c r="E84" s="88" t="s">
        <v>5</v>
      </c>
      <c r="F84" s="88" t="s">
        <v>127</v>
      </c>
      <c r="G84" s="374">
        <v>2870160240</v>
      </c>
      <c r="H84" s="421"/>
      <c r="I84" s="422"/>
      <c r="J84" s="245">
        <v>800</v>
      </c>
      <c r="K84" s="428">
        <v>13362300</v>
      </c>
      <c r="L84" s="429"/>
      <c r="M84" s="430"/>
      <c r="N84" s="428">
        <v>13762300</v>
      </c>
      <c r="O84" s="429"/>
      <c r="P84" s="430"/>
    </row>
    <row r="85" spans="1:16" ht="78.75" customHeight="1">
      <c r="A85" s="443" t="s">
        <v>495</v>
      </c>
      <c r="B85" s="444"/>
      <c r="C85" s="444"/>
      <c r="D85" s="445"/>
      <c r="E85" s="88" t="s">
        <v>5</v>
      </c>
      <c r="F85" s="88" t="s">
        <v>139</v>
      </c>
      <c r="G85" s="446">
        <v>2220100210</v>
      </c>
      <c r="H85" s="447"/>
      <c r="I85" s="448"/>
      <c r="J85" s="245">
        <v>100</v>
      </c>
      <c r="K85" s="449">
        <v>1400600</v>
      </c>
      <c r="L85" s="450"/>
      <c r="M85" s="451"/>
      <c r="N85" s="449">
        <v>1400600</v>
      </c>
      <c r="O85" s="450"/>
      <c r="P85" s="451"/>
    </row>
    <row r="86" spans="1:16" ht="51.75" customHeight="1">
      <c r="A86" s="443" t="s">
        <v>496</v>
      </c>
      <c r="B86" s="444"/>
      <c r="C86" s="444"/>
      <c r="D86" s="445"/>
      <c r="E86" s="88" t="s">
        <v>5</v>
      </c>
      <c r="F86" s="88" t="s">
        <v>139</v>
      </c>
      <c r="G86" s="446">
        <v>2220100210</v>
      </c>
      <c r="H86" s="447"/>
      <c r="I86" s="448"/>
      <c r="J86" s="245">
        <v>200</v>
      </c>
      <c r="K86" s="434">
        <v>83073</v>
      </c>
      <c r="L86" s="435"/>
      <c r="M86" s="436"/>
      <c r="N86" s="434">
        <v>83073</v>
      </c>
      <c r="O86" s="435"/>
      <c r="P86" s="436"/>
    </row>
    <row r="87" spans="1:16" ht="78.75" customHeight="1">
      <c r="A87" s="418" t="s">
        <v>490</v>
      </c>
      <c r="B87" s="426"/>
      <c r="C87" s="426"/>
      <c r="D87" s="427"/>
      <c r="E87" s="88" t="s">
        <v>5</v>
      </c>
      <c r="F87" s="88" t="s">
        <v>55</v>
      </c>
      <c r="G87" s="374">
        <v>2210100170</v>
      </c>
      <c r="H87" s="421"/>
      <c r="I87" s="422"/>
      <c r="J87" s="238">
        <v>100</v>
      </c>
      <c r="K87" s="428">
        <v>2324785</v>
      </c>
      <c r="L87" s="429"/>
      <c r="M87" s="430"/>
      <c r="N87" s="428">
        <v>2324785</v>
      </c>
      <c r="O87" s="429"/>
      <c r="P87" s="430"/>
    </row>
    <row r="88" spans="1:16" ht="54" customHeight="1">
      <c r="A88" s="418" t="s">
        <v>491</v>
      </c>
      <c r="B88" s="426"/>
      <c r="C88" s="426"/>
      <c r="D88" s="427"/>
      <c r="E88" s="88" t="s">
        <v>5</v>
      </c>
      <c r="F88" s="88" t="s">
        <v>55</v>
      </c>
      <c r="G88" s="374">
        <v>2210100170</v>
      </c>
      <c r="H88" s="421"/>
      <c r="I88" s="422"/>
      <c r="J88" s="238">
        <v>200</v>
      </c>
      <c r="K88" s="428">
        <v>2128104</v>
      </c>
      <c r="L88" s="429"/>
      <c r="M88" s="430"/>
      <c r="N88" s="428">
        <v>2128104</v>
      </c>
      <c r="O88" s="429"/>
      <c r="P88" s="430"/>
    </row>
    <row r="89" spans="1:16" ht="39.75" customHeight="1">
      <c r="A89" s="418" t="s">
        <v>492</v>
      </c>
      <c r="B89" s="426"/>
      <c r="C89" s="426"/>
      <c r="D89" s="427"/>
      <c r="E89" s="88" t="s">
        <v>5</v>
      </c>
      <c r="F89" s="88" t="s">
        <v>55</v>
      </c>
      <c r="G89" s="374">
        <v>2210100170</v>
      </c>
      <c r="H89" s="421"/>
      <c r="I89" s="422"/>
      <c r="J89" s="238">
        <v>800</v>
      </c>
      <c r="K89" s="428">
        <v>14000</v>
      </c>
      <c r="L89" s="429"/>
      <c r="M89" s="430"/>
      <c r="N89" s="428">
        <v>14000</v>
      </c>
      <c r="O89" s="429"/>
      <c r="P89" s="430"/>
    </row>
    <row r="90" spans="1:16" ht="40.5" customHeight="1">
      <c r="A90" s="418" t="s">
        <v>106</v>
      </c>
      <c r="B90" s="426"/>
      <c r="C90" s="426"/>
      <c r="D90" s="427"/>
      <c r="E90" s="88" t="s">
        <v>5</v>
      </c>
      <c r="F90" s="88" t="s">
        <v>55</v>
      </c>
      <c r="G90" s="374">
        <v>2210100180</v>
      </c>
      <c r="H90" s="421"/>
      <c r="I90" s="422"/>
      <c r="J90" s="238">
        <v>200</v>
      </c>
      <c r="K90" s="428">
        <v>15000</v>
      </c>
      <c r="L90" s="429"/>
      <c r="M90" s="430"/>
      <c r="N90" s="428">
        <v>15000</v>
      </c>
      <c r="O90" s="429"/>
      <c r="P90" s="430"/>
    </row>
    <row r="91" spans="1:16" ht="39" customHeight="1">
      <c r="A91" s="418" t="s">
        <v>493</v>
      </c>
      <c r="B91" s="426"/>
      <c r="C91" s="426"/>
      <c r="D91" s="427"/>
      <c r="E91" s="88" t="s">
        <v>5</v>
      </c>
      <c r="F91" s="88" t="s">
        <v>55</v>
      </c>
      <c r="G91" s="374">
        <v>2210200190</v>
      </c>
      <c r="H91" s="421"/>
      <c r="I91" s="422"/>
      <c r="J91" s="238">
        <v>200</v>
      </c>
      <c r="K91" s="434">
        <v>91249</v>
      </c>
      <c r="L91" s="435"/>
      <c r="M91" s="436"/>
      <c r="N91" s="434">
        <v>91249</v>
      </c>
      <c r="O91" s="435"/>
      <c r="P91" s="436"/>
    </row>
    <row r="92" spans="1:16" ht="81" customHeight="1">
      <c r="A92" s="418" t="s">
        <v>494</v>
      </c>
      <c r="B92" s="426"/>
      <c r="C92" s="426"/>
      <c r="D92" s="427"/>
      <c r="E92" s="88" t="s">
        <v>5</v>
      </c>
      <c r="F92" s="88" t="s">
        <v>55</v>
      </c>
      <c r="G92" s="374" t="s">
        <v>383</v>
      </c>
      <c r="H92" s="421"/>
      <c r="I92" s="422"/>
      <c r="J92" s="238">
        <v>100</v>
      </c>
      <c r="K92" s="428">
        <v>307915</v>
      </c>
      <c r="L92" s="429"/>
      <c r="M92" s="430"/>
      <c r="N92" s="428">
        <v>307915</v>
      </c>
      <c r="O92" s="429"/>
      <c r="P92" s="430"/>
    </row>
    <row r="93" spans="1:16" ht="79.5" customHeight="1">
      <c r="A93" s="443" t="s">
        <v>232</v>
      </c>
      <c r="B93" s="444"/>
      <c r="C93" s="444"/>
      <c r="D93" s="445"/>
      <c r="E93" s="88" t="s">
        <v>5</v>
      </c>
      <c r="F93" s="88" t="s">
        <v>55</v>
      </c>
      <c r="G93" s="446">
        <v>2210400200</v>
      </c>
      <c r="H93" s="447"/>
      <c r="I93" s="448"/>
      <c r="J93" s="245">
        <v>100</v>
      </c>
      <c r="K93" s="428">
        <v>1453100</v>
      </c>
      <c r="L93" s="429"/>
      <c r="M93" s="430"/>
      <c r="N93" s="428">
        <v>1453100</v>
      </c>
      <c r="O93" s="429"/>
      <c r="P93" s="430"/>
    </row>
    <row r="94" spans="1:16" ht="69.75" customHeight="1">
      <c r="A94" s="478" t="s">
        <v>618</v>
      </c>
      <c r="B94" s="479"/>
      <c r="C94" s="479"/>
      <c r="D94" s="480"/>
      <c r="E94" s="88" t="s">
        <v>5</v>
      </c>
      <c r="F94" s="88" t="s">
        <v>55</v>
      </c>
      <c r="G94" s="446" t="s">
        <v>619</v>
      </c>
      <c r="H94" s="447"/>
      <c r="I94" s="448"/>
      <c r="J94" s="245">
        <v>200</v>
      </c>
      <c r="K94" s="428">
        <v>27371.72</v>
      </c>
      <c r="L94" s="429"/>
      <c r="M94" s="430"/>
      <c r="N94" s="428">
        <v>27415.15</v>
      </c>
      <c r="O94" s="429"/>
      <c r="P94" s="430"/>
    </row>
    <row r="95" spans="1:16" ht="54.75" customHeight="1">
      <c r="A95" s="475" t="s">
        <v>574</v>
      </c>
      <c r="B95" s="476"/>
      <c r="C95" s="476"/>
      <c r="D95" s="477"/>
      <c r="E95" s="88" t="s">
        <v>5</v>
      </c>
      <c r="F95" s="88" t="s">
        <v>55</v>
      </c>
      <c r="G95" s="446">
        <v>2210400200</v>
      </c>
      <c r="H95" s="447"/>
      <c r="I95" s="448"/>
      <c r="J95" s="245">
        <v>200</v>
      </c>
      <c r="K95" s="434">
        <v>658532.49</v>
      </c>
      <c r="L95" s="435"/>
      <c r="M95" s="436"/>
      <c r="N95" s="434">
        <v>658532.06000000006</v>
      </c>
      <c r="O95" s="435"/>
      <c r="P95" s="436"/>
    </row>
    <row r="96" spans="1:16" ht="27.75" customHeight="1">
      <c r="A96" s="437" t="s">
        <v>69</v>
      </c>
      <c r="B96" s="438"/>
      <c r="C96" s="438"/>
      <c r="D96" s="439"/>
      <c r="E96" s="87" t="s">
        <v>6</v>
      </c>
      <c r="F96" s="88"/>
      <c r="G96" s="374"/>
      <c r="H96" s="421"/>
      <c r="I96" s="422"/>
      <c r="J96" s="238"/>
      <c r="K96" s="440">
        <f>K97+K98+K99+K100+K101+K102+K103+K104+K105+K106+K107+K108+K109+K111+K112+K113+K114+K115+K116+K117+K118+K119+K122+K123+K124+K129+K134+K135+K136+K137+K138+K139+K140+K141+K142+K143+K144+K145+K146+K147+K148+K149+K150+K151+K125+K126+K110+K130+K127+K128+K131+K132+K133+K120+K121</f>
        <v>157320902.49000001</v>
      </c>
      <c r="L96" s="441"/>
      <c r="M96" s="442"/>
      <c r="N96" s="440">
        <f>N97+N98+N99+N100+N101+N102+N103+N104+N105+N106+N107+N108+N109+N111+N112+N113+N114+N115+N116+N117+N118+N119+N122+N123+N124+N129+N134+N135+N136+N137+N138+N139+N140+N141+N142+N143+N144+N145+N146+N147+N148+N149+N150+N151+N125+N126+N110+N130+N127+N128+N131+N132+N133+N120+N121</f>
        <v>159363596.81</v>
      </c>
      <c r="O96" s="441"/>
      <c r="P96" s="442"/>
    </row>
    <row r="97" spans="1:16" ht="42" customHeight="1">
      <c r="A97" s="418" t="s">
        <v>377</v>
      </c>
      <c r="B97" s="426"/>
      <c r="C97" s="426"/>
      <c r="D97" s="427"/>
      <c r="E97" s="88" t="s">
        <v>6</v>
      </c>
      <c r="F97" s="88" t="s">
        <v>50</v>
      </c>
      <c r="G97" s="374">
        <v>2110100030</v>
      </c>
      <c r="H97" s="421"/>
      <c r="I97" s="422"/>
      <c r="J97" s="238">
        <v>200</v>
      </c>
      <c r="K97" s="428">
        <v>438600</v>
      </c>
      <c r="L97" s="429"/>
      <c r="M97" s="430"/>
      <c r="N97" s="428">
        <v>497700</v>
      </c>
      <c r="O97" s="429"/>
      <c r="P97" s="430"/>
    </row>
    <row r="98" spans="1:16" ht="105" customHeight="1">
      <c r="A98" s="418" t="s">
        <v>408</v>
      </c>
      <c r="B98" s="426"/>
      <c r="C98" s="426"/>
      <c r="D98" s="427"/>
      <c r="E98" s="88" t="s">
        <v>6</v>
      </c>
      <c r="F98" s="88" t="s">
        <v>50</v>
      </c>
      <c r="G98" s="374">
        <v>2120180100</v>
      </c>
      <c r="H98" s="421"/>
      <c r="I98" s="422"/>
      <c r="J98" s="238">
        <v>200</v>
      </c>
      <c r="K98" s="428">
        <v>54072</v>
      </c>
      <c r="L98" s="429"/>
      <c r="M98" s="430"/>
      <c r="N98" s="428">
        <v>54072</v>
      </c>
      <c r="O98" s="429"/>
      <c r="P98" s="430"/>
    </row>
    <row r="99" spans="1:16" ht="28.5" customHeight="1">
      <c r="A99" s="418" t="s">
        <v>104</v>
      </c>
      <c r="B99" s="426"/>
      <c r="C99" s="426"/>
      <c r="D99" s="427"/>
      <c r="E99" s="88" t="s">
        <v>6</v>
      </c>
      <c r="F99" s="88" t="s">
        <v>50</v>
      </c>
      <c r="G99" s="374">
        <v>2140100060</v>
      </c>
      <c r="H99" s="421"/>
      <c r="I99" s="422"/>
      <c r="J99" s="238">
        <v>200</v>
      </c>
      <c r="K99" s="428">
        <v>1371500</v>
      </c>
      <c r="L99" s="429"/>
      <c r="M99" s="430"/>
      <c r="N99" s="428">
        <v>1371500</v>
      </c>
      <c r="O99" s="429"/>
      <c r="P99" s="430"/>
    </row>
    <row r="100" spans="1:16" ht="79.5" customHeight="1">
      <c r="A100" s="418" t="s">
        <v>479</v>
      </c>
      <c r="B100" s="426"/>
      <c r="C100" s="426"/>
      <c r="D100" s="427"/>
      <c r="E100" s="88" t="s">
        <v>6</v>
      </c>
      <c r="F100" s="88" t="s">
        <v>50</v>
      </c>
      <c r="G100" s="374">
        <v>2140100080</v>
      </c>
      <c r="H100" s="421"/>
      <c r="I100" s="422"/>
      <c r="J100" s="238">
        <v>100</v>
      </c>
      <c r="K100" s="428">
        <v>1912600</v>
      </c>
      <c r="L100" s="429"/>
      <c r="M100" s="430"/>
      <c r="N100" s="428">
        <v>1912600</v>
      </c>
      <c r="O100" s="429"/>
      <c r="P100" s="430"/>
    </row>
    <row r="101" spans="1:16" ht="52.5" customHeight="1">
      <c r="A101" s="418" t="s">
        <v>480</v>
      </c>
      <c r="B101" s="426"/>
      <c r="C101" s="426"/>
      <c r="D101" s="427"/>
      <c r="E101" s="88" t="s">
        <v>6</v>
      </c>
      <c r="F101" s="88" t="s">
        <v>50</v>
      </c>
      <c r="G101" s="374">
        <v>2140100080</v>
      </c>
      <c r="H101" s="421"/>
      <c r="I101" s="422"/>
      <c r="J101" s="238">
        <v>200</v>
      </c>
      <c r="K101" s="428">
        <v>3443553</v>
      </c>
      <c r="L101" s="429"/>
      <c r="M101" s="430"/>
      <c r="N101" s="428">
        <v>3560258.2</v>
      </c>
      <c r="O101" s="429"/>
      <c r="P101" s="430"/>
    </row>
    <row r="102" spans="1:16" ht="39" customHeight="1">
      <c r="A102" s="418" t="s">
        <v>481</v>
      </c>
      <c r="B102" s="426"/>
      <c r="C102" s="426"/>
      <c r="D102" s="427"/>
      <c r="E102" s="88" t="s">
        <v>6</v>
      </c>
      <c r="F102" s="88" t="s">
        <v>50</v>
      </c>
      <c r="G102" s="374">
        <v>2140100080</v>
      </c>
      <c r="H102" s="421"/>
      <c r="I102" s="422"/>
      <c r="J102" s="238">
        <v>800</v>
      </c>
      <c r="K102" s="434">
        <v>182300</v>
      </c>
      <c r="L102" s="435"/>
      <c r="M102" s="436"/>
      <c r="N102" s="434">
        <v>182300</v>
      </c>
      <c r="O102" s="435"/>
      <c r="P102" s="436"/>
    </row>
    <row r="103" spans="1:16" ht="39.75" customHeight="1">
      <c r="A103" s="418" t="s">
        <v>482</v>
      </c>
      <c r="B103" s="426"/>
      <c r="C103" s="426"/>
      <c r="D103" s="427"/>
      <c r="E103" s="88" t="s">
        <v>6</v>
      </c>
      <c r="F103" s="88" t="s">
        <v>50</v>
      </c>
      <c r="G103" s="374">
        <v>2140100110</v>
      </c>
      <c r="H103" s="421"/>
      <c r="I103" s="422"/>
      <c r="J103" s="238">
        <v>200</v>
      </c>
      <c r="K103" s="428">
        <v>1429142</v>
      </c>
      <c r="L103" s="429"/>
      <c r="M103" s="430"/>
      <c r="N103" s="428">
        <v>1429142</v>
      </c>
      <c r="O103" s="429"/>
      <c r="P103" s="430"/>
    </row>
    <row r="104" spans="1:16" ht="119.25" customHeight="1">
      <c r="A104" s="418" t="s">
        <v>411</v>
      </c>
      <c r="B104" s="426"/>
      <c r="C104" s="426"/>
      <c r="D104" s="427"/>
      <c r="E104" s="88" t="s">
        <v>6</v>
      </c>
      <c r="F104" s="88" t="s">
        <v>50</v>
      </c>
      <c r="G104" s="374">
        <v>2150180170</v>
      </c>
      <c r="H104" s="421"/>
      <c r="I104" s="422"/>
      <c r="J104" s="238">
        <v>100</v>
      </c>
      <c r="K104" s="428">
        <v>10351391</v>
      </c>
      <c r="L104" s="429"/>
      <c r="M104" s="430"/>
      <c r="N104" s="428">
        <v>10351391</v>
      </c>
      <c r="O104" s="429"/>
      <c r="P104" s="430"/>
    </row>
    <row r="105" spans="1:16" ht="48" customHeight="1">
      <c r="A105" s="418" t="s">
        <v>412</v>
      </c>
      <c r="B105" s="426"/>
      <c r="C105" s="426"/>
      <c r="D105" s="427"/>
      <c r="E105" s="88" t="s">
        <v>6</v>
      </c>
      <c r="F105" s="88" t="s">
        <v>50</v>
      </c>
      <c r="G105" s="374">
        <v>2150180170</v>
      </c>
      <c r="H105" s="421"/>
      <c r="I105" s="422"/>
      <c r="J105" s="238">
        <v>200</v>
      </c>
      <c r="K105" s="428">
        <v>45384</v>
      </c>
      <c r="L105" s="429"/>
      <c r="M105" s="430"/>
      <c r="N105" s="428">
        <v>45384</v>
      </c>
      <c r="O105" s="429"/>
      <c r="P105" s="430"/>
    </row>
    <row r="106" spans="1:16" ht="39" customHeight="1">
      <c r="A106" s="418" t="s">
        <v>477</v>
      </c>
      <c r="B106" s="426"/>
      <c r="C106" s="426"/>
      <c r="D106" s="427"/>
      <c r="E106" s="88" t="s">
        <v>6</v>
      </c>
      <c r="F106" s="88" t="s">
        <v>51</v>
      </c>
      <c r="G106" s="374">
        <v>2110100020</v>
      </c>
      <c r="H106" s="421"/>
      <c r="I106" s="422"/>
      <c r="J106" s="238">
        <v>200</v>
      </c>
      <c r="K106" s="428">
        <v>1000000</v>
      </c>
      <c r="L106" s="429"/>
      <c r="M106" s="430"/>
      <c r="N106" s="428">
        <v>2750000</v>
      </c>
      <c r="O106" s="429"/>
      <c r="P106" s="430"/>
    </row>
    <row r="107" spans="1:16" ht="39.75" customHeight="1">
      <c r="A107" s="418" t="s">
        <v>478</v>
      </c>
      <c r="B107" s="426"/>
      <c r="C107" s="426"/>
      <c r="D107" s="427"/>
      <c r="E107" s="88" t="s">
        <v>6</v>
      </c>
      <c r="F107" s="88" t="s">
        <v>51</v>
      </c>
      <c r="G107" s="374">
        <v>2110100020</v>
      </c>
      <c r="H107" s="421"/>
      <c r="I107" s="422"/>
      <c r="J107" s="238">
        <v>600</v>
      </c>
      <c r="K107" s="434">
        <v>1200000</v>
      </c>
      <c r="L107" s="435"/>
      <c r="M107" s="436"/>
      <c r="N107" s="434">
        <v>1283800</v>
      </c>
      <c r="O107" s="435"/>
      <c r="P107" s="436"/>
    </row>
    <row r="108" spans="1:16" ht="90" customHeight="1">
      <c r="A108" s="418" t="s">
        <v>577</v>
      </c>
      <c r="B108" s="419"/>
      <c r="C108" s="419"/>
      <c r="D108" s="420"/>
      <c r="E108" s="88" t="s">
        <v>6</v>
      </c>
      <c r="F108" s="88" t="s">
        <v>51</v>
      </c>
      <c r="G108" s="374" t="s">
        <v>431</v>
      </c>
      <c r="H108" s="421"/>
      <c r="I108" s="422"/>
      <c r="J108" s="238">
        <v>200</v>
      </c>
      <c r="K108" s="434">
        <v>864837.65</v>
      </c>
      <c r="L108" s="435"/>
      <c r="M108" s="436"/>
      <c r="N108" s="434">
        <v>889700.2</v>
      </c>
      <c r="O108" s="435"/>
      <c r="P108" s="436"/>
    </row>
    <row r="109" spans="1:16" ht="90.75" customHeight="1">
      <c r="A109" s="418" t="s">
        <v>578</v>
      </c>
      <c r="B109" s="419"/>
      <c r="C109" s="419"/>
      <c r="D109" s="420"/>
      <c r="E109" s="88" t="s">
        <v>6</v>
      </c>
      <c r="F109" s="88" t="s">
        <v>51</v>
      </c>
      <c r="G109" s="374" t="s">
        <v>431</v>
      </c>
      <c r="H109" s="421"/>
      <c r="I109" s="422"/>
      <c r="J109" s="238">
        <v>600</v>
      </c>
      <c r="K109" s="434">
        <v>3442530.41</v>
      </c>
      <c r="L109" s="435"/>
      <c r="M109" s="436"/>
      <c r="N109" s="434">
        <v>3541497.06</v>
      </c>
      <c r="O109" s="435"/>
      <c r="P109" s="436"/>
    </row>
    <row r="110" spans="1:16" ht="76.5" customHeight="1">
      <c r="A110" s="472" t="s">
        <v>102</v>
      </c>
      <c r="B110" s="473"/>
      <c r="C110" s="473"/>
      <c r="D110" s="474"/>
      <c r="E110" s="88" t="s">
        <v>6</v>
      </c>
      <c r="F110" s="88" t="s">
        <v>51</v>
      </c>
      <c r="G110" s="374">
        <v>2120180090</v>
      </c>
      <c r="H110" s="421"/>
      <c r="I110" s="422"/>
      <c r="J110" s="238">
        <v>200</v>
      </c>
      <c r="K110" s="434">
        <v>85782</v>
      </c>
      <c r="L110" s="435"/>
      <c r="M110" s="436"/>
      <c r="N110" s="434">
        <v>85782</v>
      </c>
      <c r="O110" s="435"/>
      <c r="P110" s="436"/>
    </row>
    <row r="111" spans="1:16" ht="91.5" customHeight="1">
      <c r="A111" s="418" t="s">
        <v>301</v>
      </c>
      <c r="B111" s="426"/>
      <c r="C111" s="426"/>
      <c r="D111" s="427"/>
      <c r="E111" s="88" t="s">
        <v>6</v>
      </c>
      <c r="F111" s="88" t="s">
        <v>51</v>
      </c>
      <c r="G111" s="374">
        <v>2120180090</v>
      </c>
      <c r="H111" s="421"/>
      <c r="I111" s="422"/>
      <c r="J111" s="238">
        <v>600</v>
      </c>
      <c r="K111" s="434">
        <v>42891</v>
      </c>
      <c r="L111" s="435"/>
      <c r="M111" s="436"/>
      <c r="N111" s="434">
        <v>42891</v>
      </c>
      <c r="O111" s="435"/>
      <c r="P111" s="436"/>
    </row>
    <row r="112" spans="1:16" ht="79.5" customHeight="1">
      <c r="A112" s="418" t="s">
        <v>483</v>
      </c>
      <c r="B112" s="426"/>
      <c r="C112" s="426"/>
      <c r="D112" s="427"/>
      <c r="E112" s="88" t="s">
        <v>6</v>
      </c>
      <c r="F112" s="88" t="s">
        <v>51</v>
      </c>
      <c r="G112" s="374">
        <v>2140200090</v>
      </c>
      <c r="H112" s="421"/>
      <c r="I112" s="422"/>
      <c r="J112" s="238">
        <v>100</v>
      </c>
      <c r="K112" s="428">
        <v>898000</v>
      </c>
      <c r="L112" s="429"/>
      <c r="M112" s="430"/>
      <c r="N112" s="428">
        <v>898000</v>
      </c>
      <c r="O112" s="429"/>
      <c r="P112" s="430"/>
    </row>
    <row r="113" spans="1:16" ht="52.5" customHeight="1">
      <c r="A113" s="431" t="s">
        <v>484</v>
      </c>
      <c r="B113" s="432"/>
      <c r="C113" s="432"/>
      <c r="D113" s="433"/>
      <c r="E113" s="88" t="s">
        <v>6</v>
      </c>
      <c r="F113" s="88" t="s">
        <v>51</v>
      </c>
      <c r="G113" s="374">
        <v>2140200090</v>
      </c>
      <c r="H113" s="421"/>
      <c r="I113" s="422"/>
      <c r="J113" s="238">
        <v>200</v>
      </c>
      <c r="K113" s="428">
        <v>11149743.01</v>
      </c>
      <c r="L113" s="429"/>
      <c r="M113" s="430"/>
      <c r="N113" s="428">
        <v>11032963.01</v>
      </c>
      <c r="O113" s="429"/>
      <c r="P113" s="430"/>
    </row>
    <row r="114" spans="1:16" ht="54" customHeight="1">
      <c r="A114" s="431" t="s">
        <v>485</v>
      </c>
      <c r="B114" s="432"/>
      <c r="C114" s="432"/>
      <c r="D114" s="433"/>
      <c r="E114" s="88" t="s">
        <v>6</v>
      </c>
      <c r="F114" s="88" t="s">
        <v>51</v>
      </c>
      <c r="G114" s="374">
        <v>2140200090</v>
      </c>
      <c r="H114" s="421"/>
      <c r="I114" s="422"/>
      <c r="J114" s="238">
        <v>600</v>
      </c>
      <c r="K114" s="434">
        <v>18657800</v>
      </c>
      <c r="L114" s="435"/>
      <c r="M114" s="436"/>
      <c r="N114" s="434">
        <v>18657800</v>
      </c>
      <c r="O114" s="435"/>
      <c r="P114" s="436"/>
    </row>
    <row r="115" spans="1:16" ht="39.75" customHeight="1">
      <c r="A115" s="431" t="s">
        <v>486</v>
      </c>
      <c r="B115" s="432"/>
      <c r="C115" s="432"/>
      <c r="D115" s="433"/>
      <c r="E115" s="88" t="s">
        <v>6</v>
      </c>
      <c r="F115" s="88" t="s">
        <v>51</v>
      </c>
      <c r="G115" s="374">
        <v>2140200090</v>
      </c>
      <c r="H115" s="421"/>
      <c r="I115" s="422"/>
      <c r="J115" s="238">
        <v>800</v>
      </c>
      <c r="K115" s="434">
        <v>336800</v>
      </c>
      <c r="L115" s="435"/>
      <c r="M115" s="436"/>
      <c r="N115" s="434">
        <v>336800</v>
      </c>
      <c r="O115" s="435"/>
      <c r="P115" s="436"/>
    </row>
    <row r="116" spans="1:16" ht="40.5" customHeight="1">
      <c r="A116" s="418" t="s">
        <v>482</v>
      </c>
      <c r="B116" s="426"/>
      <c r="C116" s="426"/>
      <c r="D116" s="427"/>
      <c r="E116" s="88" t="s">
        <v>6</v>
      </c>
      <c r="F116" s="88" t="s">
        <v>51</v>
      </c>
      <c r="G116" s="374">
        <v>2140200110</v>
      </c>
      <c r="H116" s="421"/>
      <c r="I116" s="422"/>
      <c r="J116" s="238">
        <v>200</v>
      </c>
      <c r="K116" s="428">
        <v>813078</v>
      </c>
      <c r="L116" s="429"/>
      <c r="M116" s="430"/>
      <c r="N116" s="428">
        <v>813078</v>
      </c>
      <c r="O116" s="429"/>
      <c r="P116" s="430"/>
    </row>
    <row r="117" spans="1:16" ht="27.75" customHeight="1">
      <c r="A117" s="418" t="s">
        <v>104</v>
      </c>
      <c r="B117" s="426"/>
      <c r="C117" s="426"/>
      <c r="D117" s="427"/>
      <c r="E117" s="88" t="s">
        <v>6</v>
      </c>
      <c r="F117" s="88" t="s">
        <v>51</v>
      </c>
      <c r="G117" s="374">
        <v>2140200060</v>
      </c>
      <c r="H117" s="421"/>
      <c r="I117" s="422"/>
      <c r="J117" s="238">
        <v>200</v>
      </c>
      <c r="K117" s="428">
        <v>812094.66</v>
      </c>
      <c r="L117" s="429"/>
      <c r="M117" s="430"/>
      <c r="N117" s="428">
        <v>812094.66</v>
      </c>
      <c r="O117" s="429"/>
      <c r="P117" s="430"/>
    </row>
    <row r="118" spans="1:16" ht="187.5" customHeight="1">
      <c r="A118" s="418" t="s">
        <v>861</v>
      </c>
      <c r="B118" s="426"/>
      <c r="C118" s="426"/>
      <c r="D118" s="427"/>
      <c r="E118" s="88" t="s">
        <v>6</v>
      </c>
      <c r="F118" s="88" t="s">
        <v>51</v>
      </c>
      <c r="G118" s="374" t="s">
        <v>676</v>
      </c>
      <c r="H118" s="421"/>
      <c r="I118" s="422"/>
      <c r="J118" s="238">
        <v>100</v>
      </c>
      <c r="K118" s="428">
        <v>1328040</v>
      </c>
      <c r="L118" s="429"/>
      <c r="M118" s="430"/>
      <c r="N118" s="428">
        <v>1328040</v>
      </c>
      <c r="O118" s="429"/>
      <c r="P118" s="430"/>
    </row>
    <row r="119" spans="1:16" ht="163.5" customHeight="1">
      <c r="A119" s="418" t="s">
        <v>862</v>
      </c>
      <c r="B119" s="426"/>
      <c r="C119" s="426"/>
      <c r="D119" s="427"/>
      <c r="E119" s="88" t="s">
        <v>6</v>
      </c>
      <c r="F119" s="88" t="s">
        <v>51</v>
      </c>
      <c r="G119" s="374" t="s">
        <v>676</v>
      </c>
      <c r="H119" s="421"/>
      <c r="I119" s="422"/>
      <c r="J119" s="238">
        <v>600</v>
      </c>
      <c r="K119" s="428">
        <v>2890440</v>
      </c>
      <c r="L119" s="429"/>
      <c r="M119" s="430"/>
      <c r="N119" s="428">
        <v>2890440</v>
      </c>
      <c r="O119" s="429"/>
      <c r="P119" s="430"/>
    </row>
    <row r="120" spans="1:16" ht="130.5" customHeight="1">
      <c r="A120" s="418" t="s">
        <v>789</v>
      </c>
      <c r="B120" s="419"/>
      <c r="C120" s="419"/>
      <c r="D120" s="420"/>
      <c r="E120" s="88" t="s">
        <v>6</v>
      </c>
      <c r="F120" s="88" t="s">
        <v>51</v>
      </c>
      <c r="G120" s="374" t="s">
        <v>787</v>
      </c>
      <c r="H120" s="421"/>
      <c r="I120" s="422"/>
      <c r="J120" s="262">
        <v>100</v>
      </c>
      <c r="K120" s="423">
        <v>640599.51</v>
      </c>
      <c r="L120" s="424"/>
      <c r="M120" s="425"/>
      <c r="N120" s="423">
        <v>640599.51</v>
      </c>
      <c r="O120" s="424"/>
      <c r="P120" s="425"/>
    </row>
    <row r="121" spans="1:16" ht="107.25" customHeight="1">
      <c r="A121" s="418" t="s">
        <v>790</v>
      </c>
      <c r="B121" s="419"/>
      <c r="C121" s="419"/>
      <c r="D121" s="420"/>
      <c r="E121" s="88" t="s">
        <v>6</v>
      </c>
      <c r="F121" s="88" t="s">
        <v>51</v>
      </c>
      <c r="G121" s="374" t="s">
        <v>787</v>
      </c>
      <c r="H121" s="421"/>
      <c r="I121" s="422"/>
      <c r="J121" s="262">
        <v>600</v>
      </c>
      <c r="K121" s="423">
        <v>622382.49</v>
      </c>
      <c r="L121" s="424"/>
      <c r="M121" s="425"/>
      <c r="N121" s="423">
        <v>622382.49</v>
      </c>
      <c r="O121" s="424"/>
      <c r="P121" s="425"/>
    </row>
    <row r="122" spans="1:16" ht="156.75" customHeight="1">
      <c r="A122" s="418" t="s">
        <v>436</v>
      </c>
      <c r="B122" s="419"/>
      <c r="C122" s="419"/>
      <c r="D122" s="420"/>
      <c r="E122" s="88" t="s">
        <v>6</v>
      </c>
      <c r="F122" s="88" t="s">
        <v>51</v>
      </c>
      <c r="G122" s="374">
        <v>2150280150</v>
      </c>
      <c r="H122" s="421"/>
      <c r="I122" s="422"/>
      <c r="J122" s="238">
        <v>100</v>
      </c>
      <c r="K122" s="428">
        <v>19345365</v>
      </c>
      <c r="L122" s="429"/>
      <c r="M122" s="430"/>
      <c r="N122" s="428">
        <v>19345365</v>
      </c>
      <c r="O122" s="429"/>
      <c r="P122" s="430"/>
    </row>
    <row r="123" spans="1:16" ht="129.75" customHeight="1">
      <c r="A123" s="418" t="s">
        <v>437</v>
      </c>
      <c r="B123" s="426"/>
      <c r="C123" s="426"/>
      <c r="D123" s="427"/>
      <c r="E123" s="88" t="s">
        <v>6</v>
      </c>
      <c r="F123" s="88" t="s">
        <v>51</v>
      </c>
      <c r="G123" s="374">
        <v>2150280150</v>
      </c>
      <c r="H123" s="421"/>
      <c r="I123" s="422"/>
      <c r="J123" s="238">
        <v>200</v>
      </c>
      <c r="K123" s="428">
        <v>207631</v>
      </c>
      <c r="L123" s="429"/>
      <c r="M123" s="430"/>
      <c r="N123" s="428">
        <v>207631</v>
      </c>
      <c r="O123" s="429"/>
      <c r="P123" s="430"/>
    </row>
    <row r="124" spans="1:16" ht="130.5" customHeight="1">
      <c r="A124" s="418" t="s">
        <v>438</v>
      </c>
      <c r="B124" s="419"/>
      <c r="C124" s="419"/>
      <c r="D124" s="420"/>
      <c r="E124" s="88" t="s">
        <v>6</v>
      </c>
      <c r="F124" s="88" t="s">
        <v>51</v>
      </c>
      <c r="G124" s="374">
        <v>2150280150</v>
      </c>
      <c r="H124" s="421"/>
      <c r="I124" s="422"/>
      <c r="J124" s="238">
        <v>600</v>
      </c>
      <c r="K124" s="428">
        <v>56015425</v>
      </c>
      <c r="L124" s="429"/>
      <c r="M124" s="430"/>
      <c r="N124" s="428">
        <v>56015425</v>
      </c>
      <c r="O124" s="429"/>
      <c r="P124" s="430"/>
    </row>
    <row r="125" spans="1:16" ht="280.5" customHeight="1">
      <c r="A125" s="472" t="s">
        <v>656</v>
      </c>
      <c r="B125" s="473"/>
      <c r="C125" s="473"/>
      <c r="D125" s="474"/>
      <c r="E125" s="88" t="s">
        <v>6</v>
      </c>
      <c r="F125" s="88" t="s">
        <v>51</v>
      </c>
      <c r="G125" s="374">
        <v>2120189700</v>
      </c>
      <c r="H125" s="421"/>
      <c r="I125" s="422"/>
      <c r="J125" s="238">
        <v>200</v>
      </c>
      <c r="K125" s="428">
        <v>290822.40000000002</v>
      </c>
      <c r="L125" s="429"/>
      <c r="M125" s="430"/>
      <c r="N125" s="428">
        <v>290822.40000000002</v>
      </c>
      <c r="O125" s="429"/>
      <c r="P125" s="430"/>
    </row>
    <row r="126" spans="1:16" ht="286.5" customHeight="1">
      <c r="A126" s="472" t="s">
        <v>657</v>
      </c>
      <c r="B126" s="473"/>
      <c r="C126" s="473"/>
      <c r="D126" s="474"/>
      <c r="E126" s="88" t="s">
        <v>6</v>
      </c>
      <c r="F126" s="88" t="s">
        <v>51</v>
      </c>
      <c r="G126" s="374">
        <v>2120189700</v>
      </c>
      <c r="H126" s="421"/>
      <c r="I126" s="422"/>
      <c r="J126" s="238">
        <v>600</v>
      </c>
      <c r="K126" s="428">
        <v>359533.68</v>
      </c>
      <c r="L126" s="429"/>
      <c r="M126" s="430"/>
      <c r="N126" s="428">
        <v>385498.8</v>
      </c>
      <c r="O126" s="429"/>
      <c r="P126" s="430"/>
    </row>
    <row r="127" spans="1:16" ht="256.5" customHeight="1">
      <c r="A127" s="466" t="s">
        <v>825</v>
      </c>
      <c r="B127" s="467"/>
      <c r="C127" s="467"/>
      <c r="D127" s="468"/>
      <c r="E127" s="88" t="s">
        <v>6</v>
      </c>
      <c r="F127" s="88" t="s">
        <v>51</v>
      </c>
      <c r="G127" s="469" t="s">
        <v>649</v>
      </c>
      <c r="H127" s="470"/>
      <c r="I127" s="471"/>
      <c r="J127" s="238">
        <v>200</v>
      </c>
      <c r="K127" s="428">
        <v>68</v>
      </c>
      <c r="L127" s="429"/>
      <c r="M127" s="430"/>
      <c r="N127" s="428">
        <v>95.2</v>
      </c>
      <c r="O127" s="429"/>
      <c r="P127" s="430"/>
    </row>
    <row r="128" spans="1:16" ht="267" customHeight="1">
      <c r="A128" s="466" t="s">
        <v>826</v>
      </c>
      <c r="B128" s="467"/>
      <c r="C128" s="467"/>
      <c r="D128" s="468"/>
      <c r="E128" s="88" t="s">
        <v>6</v>
      </c>
      <c r="F128" s="88" t="s">
        <v>51</v>
      </c>
      <c r="G128" s="469" t="s">
        <v>649</v>
      </c>
      <c r="H128" s="470"/>
      <c r="I128" s="471"/>
      <c r="J128" s="238">
        <v>600</v>
      </c>
      <c r="K128" s="428">
        <v>119</v>
      </c>
      <c r="L128" s="429"/>
      <c r="M128" s="430"/>
      <c r="N128" s="428">
        <v>166.6</v>
      </c>
      <c r="O128" s="429"/>
      <c r="P128" s="430"/>
    </row>
    <row r="129" spans="1:16" ht="41.25" customHeight="1">
      <c r="A129" s="418" t="s">
        <v>849</v>
      </c>
      <c r="B129" s="426"/>
      <c r="C129" s="426"/>
      <c r="D129" s="427"/>
      <c r="E129" s="88" t="s">
        <v>6</v>
      </c>
      <c r="F129" s="88" t="s">
        <v>139</v>
      </c>
      <c r="G129" s="374">
        <v>2160100120</v>
      </c>
      <c r="H129" s="421"/>
      <c r="I129" s="422"/>
      <c r="J129" s="238">
        <v>600</v>
      </c>
      <c r="K129" s="428">
        <v>2166690.5499999998</v>
      </c>
      <c r="L129" s="429"/>
      <c r="M129" s="430"/>
      <c r="N129" s="428">
        <v>2166690.5499999998</v>
      </c>
      <c r="O129" s="429"/>
      <c r="P129" s="430"/>
    </row>
    <row r="130" spans="1:16" ht="52.5" customHeight="1">
      <c r="A130" s="463" t="s">
        <v>642</v>
      </c>
      <c r="B130" s="464"/>
      <c r="C130" s="464"/>
      <c r="D130" s="465"/>
      <c r="E130" s="88" t="s">
        <v>6</v>
      </c>
      <c r="F130" s="88" t="s">
        <v>139</v>
      </c>
      <c r="G130" s="374" t="s">
        <v>643</v>
      </c>
      <c r="H130" s="421"/>
      <c r="I130" s="422"/>
      <c r="J130" s="238">
        <v>600</v>
      </c>
      <c r="K130" s="428">
        <v>1743700</v>
      </c>
      <c r="L130" s="429"/>
      <c r="M130" s="430"/>
      <c r="N130" s="428">
        <v>1743700</v>
      </c>
      <c r="O130" s="429"/>
      <c r="P130" s="430"/>
    </row>
    <row r="131" spans="1:16" ht="45.75" customHeight="1">
      <c r="A131" s="443" t="s">
        <v>233</v>
      </c>
      <c r="B131" s="444"/>
      <c r="C131" s="444"/>
      <c r="D131" s="445"/>
      <c r="E131" s="88" t="s">
        <v>6</v>
      </c>
      <c r="F131" s="88" t="s">
        <v>52</v>
      </c>
      <c r="G131" s="446">
        <v>2520100500</v>
      </c>
      <c r="H131" s="447"/>
      <c r="I131" s="448"/>
      <c r="J131" s="245">
        <v>200</v>
      </c>
      <c r="K131" s="428">
        <v>20000</v>
      </c>
      <c r="L131" s="429"/>
      <c r="M131" s="430"/>
      <c r="N131" s="428">
        <v>20000</v>
      </c>
      <c r="O131" s="429"/>
      <c r="P131" s="430"/>
    </row>
    <row r="132" spans="1:16" ht="45.75" customHeight="1">
      <c r="A132" s="443" t="s">
        <v>405</v>
      </c>
      <c r="B132" s="444"/>
      <c r="C132" s="444"/>
      <c r="D132" s="445"/>
      <c r="E132" s="88" t="s">
        <v>6</v>
      </c>
      <c r="F132" s="88" t="s">
        <v>52</v>
      </c>
      <c r="G132" s="446">
        <v>2520100510</v>
      </c>
      <c r="H132" s="447"/>
      <c r="I132" s="448"/>
      <c r="J132" s="245">
        <v>200</v>
      </c>
      <c r="K132" s="428">
        <v>120000</v>
      </c>
      <c r="L132" s="429"/>
      <c r="M132" s="430"/>
      <c r="N132" s="428">
        <v>120000</v>
      </c>
      <c r="O132" s="429"/>
      <c r="P132" s="430"/>
    </row>
    <row r="133" spans="1:16" ht="45.75" customHeight="1">
      <c r="A133" s="418" t="s">
        <v>834</v>
      </c>
      <c r="B133" s="426"/>
      <c r="C133" s="426"/>
      <c r="D133" s="427"/>
      <c r="E133" s="88" t="s">
        <v>6</v>
      </c>
      <c r="F133" s="88" t="s">
        <v>52</v>
      </c>
      <c r="G133" s="374">
        <v>2520100520</v>
      </c>
      <c r="H133" s="421"/>
      <c r="I133" s="422"/>
      <c r="J133" s="238">
        <v>200</v>
      </c>
      <c r="K133" s="428">
        <v>10000</v>
      </c>
      <c r="L133" s="429"/>
      <c r="M133" s="430"/>
      <c r="N133" s="428">
        <v>10000</v>
      </c>
      <c r="O133" s="429"/>
      <c r="P133" s="430"/>
    </row>
    <row r="134" spans="1:16" ht="62.25" customHeight="1">
      <c r="A134" s="418" t="s">
        <v>489</v>
      </c>
      <c r="B134" s="426"/>
      <c r="C134" s="426"/>
      <c r="D134" s="427"/>
      <c r="E134" s="88" t="s">
        <v>6</v>
      </c>
      <c r="F134" s="88" t="s">
        <v>53</v>
      </c>
      <c r="G134" s="374">
        <v>2170180200</v>
      </c>
      <c r="H134" s="421"/>
      <c r="I134" s="422"/>
      <c r="J134" s="238">
        <v>600</v>
      </c>
      <c r="K134" s="428">
        <v>28350</v>
      </c>
      <c r="L134" s="429"/>
      <c r="M134" s="430"/>
      <c r="N134" s="428">
        <v>28350</v>
      </c>
      <c r="O134" s="429"/>
      <c r="P134" s="430"/>
    </row>
    <row r="135" spans="1:16" ht="53.25" customHeight="1">
      <c r="A135" s="418" t="s">
        <v>109</v>
      </c>
      <c r="B135" s="426"/>
      <c r="C135" s="426"/>
      <c r="D135" s="427"/>
      <c r="E135" s="88" t="s">
        <v>6</v>
      </c>
      <c r="F135" s="88" t="s">
        <v>53</v>
      </c>
      <c r="G135" s="374" t="s">
        <v>380</v>
      </c>
      <c r="H135" s="421"/>
      <c r="I135" s="422"/>
      <c r="J135" s="238">
        <v>200</v>
      </c>
      <c r="K135" s="428">
        <v>240975</v>
      </c>
      <c r="L135" s="429"/>
      <c r="M135" s="430"/>
      <c r="N135" s="428">
        <v>240975</v>
      </c>
      <c r="O135" s="429"/>
      <c r="P135" s="430"/>
    </row>
    <row r="136" spans="1:16" ht="51" customHeight="1">
      <c r="A136" s="418" t="s">
        <v>110</v>
      </c>
      <c r="B136" s="426"/>
      <c r="C136" s="426"/>
      <c r="D136" s="427"/>
      <c r="E136" s="88" t="s">
        <v>6</v>
      </c>
      <c r="F136" s="88" t="s">
        <v>53</v>
      </c>
      <c r="G136" s="374" t="s">
        <v>380</v>
      </c>
      <c r="H136" s="421"/>
      <c r="I136" s="422"/>
      <c r="J136" s="238">
        <v>600</v>
      </c>
      <c r="K136" s="428">
        <v>552825</v>
      </c>
      <c r="L136" s="429"/>
      <c r="M136" s="430"/>
      <c r="N136" s="428">
        <v>552825</v>
      </c>
      <c r="O136" s="429"/>
      <c r="P136" s="430"/>
    </row>
    <row r="137" spans="1:16" ht="51.75" customHeight="1">
      <c r="A137" s="418" t="s">
        <v>103</v>
      </c>
      <c r="B137" s="426"/>
      <c r="C137" s="426"/>
      <c r="D137" s="427"/>
      <c r="E137" s="88" t="s">
        <v>6</v>
      </c>
      <c r="F137" s="88" t="s">
        <v>53</v>
      </c>
      <c r="G137" s="374">
        <v>2130100070</v>
      </c>
      <c r="H137" s="421"/>
      <c r="I137" s="422"/>
      <c r="J137" s="238">
        <v>200</v>
      </c>
      <c r="K137" s="428">
        <v>436400</v>
      </c>
      <c r="L137" s="429"/>
      <c r="M137" s="430"/>
      <c r="N137" s="428">
        <v>436400</v>
      </c>
      <c r="O137" s="429"/>
      <c r="P137" s="430"/>
    </row>
    <row r="138" spans="1:16" ht="54.75" customHeight="1">
      <c r="A138" s="418" t="s">
        <v>97</v>
      </c>
      <c r="B138" s="426"/>
      <c r="C138" s="426"/>
      <c r="D138" s="427"/>
      <c r="E138" s="88" t="s">
        <v>6</v>
      </c>
      <c r="F138" s="88" t="s">
        <v>53</v>
      </c>
      <c r="G138" s="374">
        <v>2130100070</v>
      </c>
      <c r="H138" s="421"/>
      <c r="I138" s="422"/>
      <c r="J138" s="238">
        <v>600</v>
      </c>
      <c r="K138" s="428">
        <v>40000</v>
      </c>
      <c r="L138" s="429"/>
      <c r="M138" s="430"/>
      <c r="N138" s="428">
        <v>40000</v>
      </c>
      <c r="O138" s="429"/>
      <c r="P138" s="430"/>
    </row>
    <row r="139" spans="1:16" ht="55.5" customHeight="1">
      <c r="A139" s="418" t="s">
        <v>487</v>
      </c>
      <c r="B139" s="426"/>
      <c r="C139" s="426"/>
      <c r="D139" s="427"/>
      <c r="E139" s="88" t="s">
        <v>6</v>
      </c>
      <c r="F139" s="88" t="s">
        <v>53</v>
      </c>
      <c r="G139" s="374">
        <v>2140200100</v>
      </c>
      <c r="H139" s="421"/>
      <c r="I139" s="422"/>
      <c r="J139" s="238">
        <v>100</v>
      </c>
      <c r="K139" s="428">
        <v>6804700</v>
      </c>
      <c r="L139" s="429"/>
      <c r="M139" s="430"/>
      <c r="N139" s="428">
        <v>6804700</v>
      </c>
      <c r="O139" s="429"/>
      <c r="P139" s="430"/>
    </row>
    <row r="140" spans="1:16" ht="27" customHeight="1">
      <c r="A140" s="431" t="s">
        <v>105</v>
      </c>
      <c r="B140" s="432"/>
      <c r="C140" s="432"/>
      <c r="D140" s="433"/>
      <c r="E140" s="88" t="s">
        <v>6</v>
      </c>
      <c r="F140" s="88" t="s">
        <v>53</v>
      </c>
      <c r="G140" s="374">
        <v>2140200100</v>
      </c>
      <c r="H140" s="421"/>
      <c r="I140" s="422"/>
      <c r="J140" s="238">
        <v>200</v>
      </c>
      <c r="K140" s="434">
        <v>1838819</v>
      </c>
      <c r="L140" s="435"/>
      <c r="M140" s="436"/>
      <c r="N140" s="434">
        <v>1838819</v>
      </c>
      <c r="O140" s="435"/>
      <c r="P140" s="436"/>
    </row>
    <row r="141" spans="1:16" ht="29.25" customHeight="1">
      <c r="A141" s="418" t="s">
        <v>488</v>
      </c>
      <c r="B141" s="419"/>
      <c r="C141" s="419"/>
      <c r="D141" s="420"/>
      <c r="E141" s="88" t="s">
        <v>6</v>
      </c>
      <c r="F141" s="88" t="s">
        <v>53</v>
      </c>
      <c r="G141" s="374">
        <v>2140200100</v>
      </c>
      <c r="H141" s="421"/>
      <c r="I141" s="422"/>
      <c r="J141" s="238">
        <v>800</v>
      </c>
      <c r="K141" s="428">
        <v>5800</v>
      </c>
      <c r="L141" s="429"/>
      <c r="M141" s="430"/>
      <c r="N141" s="428">
        <v>5800</v>
      </c>
      <c r="O141" s="429"/>
      <c r="P141" s="430"/>
    </row>
    <row r="142" spans="1:16" ht="89.25" customHeight="1">
      <c r="A142" s="418" t="s">
        <v>850</v>
      </c>
      <c r="B142" s="426"/>
      <c r="C142" s="426"/>
      <c r="D142" s="427"/>
      <c r="E142" s="88" t="s">
        <v>6</v>
      </c>
      <c r="F142" s="88" t="s">
        <v>53</v>
      </c>
      <c r="G142" s="374">
        <v>2180100130</v>
      </c>
      <c r="H142" s="421"/>
      <c r="I142" s="422"/>
      <c r="J142" s="238">
        <v>100</v>
      </c>
      <c r="K142" s="428">
        <v>54000</v>
      </c>
      <c r="L142" s="429"/>
      <c r="M142" s="430"/>
      <c r="N142" s="428">
        <v>54000</v>
      </c>
      <c r="O142" s="429"/>
      <c r="P142" s="430"/>
    </row>
    <row r="143" spans="1:16" ht="64.5" customHeight="1">
      <c r="A143" s="418" t="s">
        <v>851</v>
      </c>
      <c r="B143" s="426"/>
      <c r="C143" s="426"/>
      <c r="D143" s="427"/>
      <c r="E143" s="88" t="s">
        <v>6</v>
      </c>
      <c r="F143" s="88" t="s">
        <v>53</v>
      </c>
      <c r="G143" s="374">
        <v>2180100140</v>
      </c>
      <c r="H143" s="421"/>
      <c r="I143" s="422"/>
      <c r="J143" s="238">
        <v>100</v>
      </c>
      <c r="K143" s="428">
        <v>156000</v>
      </c>
      <c r="L143" s="429"/>
      <c r="M143" s="430"/>
      <c r="N143" s="428">
        <v>156000</v>
      </c>
      <c r="O143" s="429"/>
      <c r="P143" s="430"/>
    </row>
    <row r="144" spans="1:16" ht="68.25" customHeight="1">
      <c r="A144" s="418" t="s">
        <v>852</v>
      </c>
      <c r="B144" s="426"/>
      <c r="C144" s="426"/>
      <c r="D144" s="427"/>
      <c r="E144" s="88" t="s">
        <v>6</v>
      </c>
      <c r="F144" s="88" t="s">
        <v>53</v>
      </c>
      <c r="G144" s="374">
        <v>2180100150</v>
      </c>
      <c r="H144" s="421"/>
      <c r="I144" s="422"/>
      <c r="J144" s="238">
        <v>100</v>
      </c>
      <c r="K144" s="428">
        <v>60000</v>
      </c>
      <c r="L144" s="429"/>
      <c r="M144" s="430"/>
      <c r="N144" s="428">
        <v>60000</v>
      </c>
      <c r="O144" s="429"/>
      <c r="P144" s="430"/>
    </row>
    <row r="145" spans="1:16" ht="40.5" customHeight="1">
      <c r="A145" s="457" t="s">
        <v>399</v>
      </c>
      <c r="B145" s="458"/>
      <c r="C145" s="458"/>
      <c r="D145" s="459"/>
      <c r="E145" s="88" t="s">
        <v>6</v>
      </c>
      <c r="F145" s="88" t="s">
        <v>53</v>
      </c>
      <c r="G145" s="446">
        <v>3330100850</v>
      </c>
      <c r="H145" s="447"/>
      <c r="I145" s="448"/>
      <c r="J145" s="245">
        <v>200</v>
      </c>
      <c r="K145" s="449">
        <v>110000</v>
      </c>
      <c r="L145" s="450"/>
      <c r="M145" s="451"/>
      <c r="N145" s="449">
        <v>110000</v>
      </c>
      <c r="O145" s="450"/>
      <c r="P145" s="451"/>
    </row>
    <row r="146" spans="1:16" ht="51.75" customHeight="1">
      <c r="A146" s="460" t="s">
        <v>434</v>
      </c>
      <c r="B146" s="461"/>
      <c r="C146" s="461"/>
      <c r="D146" s="462"/>
      <c r="E146" s="88" t="s">
        <v>6</v>
      </c>
      <c r="F146" s="88" t="s">
        <v>53</v>
      </c>
      <c r="G146" s="374">
        <v>3330100850</v>
      </c>
      <c r="H146" s="421"/>
      <c r="I146" s="422"/>
      <c r="J146" s="238">
        <v>600</v>
      </c>
      <c r="K146" s="428">
        <v>70000</v>
      </c>
      <c r="L146" s="429"/>
      <c r="M146" s="430"/>
      <c r="N146" s="428">
        <v>70000</v>
      </c>
      <c r="O146" s="429"/>
      <c r="P146" s="430"/>
    </row>
    <row r="147" spans="1:16" ht="65.25" customHeight="1">
      <c r="A147" s="443" t="s">
        <v>520</v>
      </c>
      <c r="B147" s="444"/>
      <c r="C147" s="444"/>
      <c r="D147" s="445"/>
      <c r="E147" s="88" t="s">
        <v>6</v>
      </c>
      <c r="F147" s="88" t="s">
        <v>53</v>
      </c>
      <c r="G147" s="446">
        <v>4190000370</v>
      </c>
      <c r="H147" s="447"/>
      <c r="I147" s="448"/>
      <c r="J147" s="245">
        <v>100</v>
      </c>
      <c r="K147" s="449">
        <v>1668350</v>
      </c>
      <c r="L147" s="450"/>
      <c r="M147" s="451"/>
      <c r="N147" s="449">
        <v>1668350</v>
      </c>
      <c r="O147" s="450"/>
      <c r="P147" s="451"/>
    </row>
    <row r="148" spans="1:16" ht="40.5" customHeight="1">
      <c r="A148" s="443" t="s">
        <v>521</v>
      </c>
      <c r="B148" s="444"/>
      <c r="C148" s="444"/>
      <c r="D148" s="445"/>
      <c r="E148" s="88" t="s">
        <v>6</v>
      </c>
      <c r="F148" s="88" t="s">
        <v>53</v>
      </c>
      <c r="G148" s="446">
        <v>4190000370</v>
      </c>
      <c r="H148" s="447"/>
      <c r="I148" s="448"/>
      <c r="J148" s="245">
        <v>200</v>
      </c>
      <c r="K148" s="449">
        <v>110000</v>
      </c>
      <c r="L148" s="450"/>
      <c r="M148" s="451"/>
      <c r="N148" s="449">
        <v>110000</v>
      </c>
      <c r="O148" s="450"/>
      <c r="P148" s="451"/>
    </row>
    <row r="149" spans="1:16" ht="77.25" customHeight="1">
      <c r="A149" s="418" t="s">
        <v>378</v>
      </c>
      <c r="B149" s="426"/>
      <c r="C149" s="426"/>
      <c r="D149" s="427"/>
      <c r="E149" s="88" t="s">
        <v>6</v>
      </c>
      <c r="F149" s="88">
        <v>1004</v>
      </c>
      <c r="G149" s="374">
        <v>2120180110</v>
      </c>
      <c r="H149" s="421"/>
      <c r="I149" s="422"/>
      <c r="J149" s="238">
        <v>300</v>
      </c>
      <c r="K149" s="428">
        <v>601768.13</v>
      </c>
      <c r="L149" s="429"/>
      <c r="M149" s="430"/>
      <c r="N149" s="428">
        <v>601768.13</v>
      </c>
      <c r="O149" s="429"/>
      <c r="P149" s="430"/>
    </row>
    <row r="150" spans="1:16" ht="63.75" customHeight="1">
      <c r="A150" s="443" t="s">
        <v>853</v>
      </c>
      <c r="B150" s="444"/>
      <c r="C150" s="444"/>
      <c r="D150" s="445"/>
      <c r="E150" s="88" t="s">
        <v>6</v>
      </c>
      <c r="F150" s="88" t="s">
        <v>258</v>
      </c>
      <c r="G150" s="374">
        <v>2310100240</v>
      </c>
      <c r="H150" s="421"/>
      <c r="I150" s="422"/>
      <c r="J150" s="238">
        <v>100</v>
      </c>
      <c r="K150" s="428">
        <v>50000</v>
      </c>
      <c r="L150" s="429"/>
      <c r="M150" s="430"/>
      <c r="N150" s="428">
        <v>50000</v>
      </c>
      <c r="O150" s="429"/>
      <c r="P150" s="430"/>
    </row>
    <row r="151" spans="1:16" ht="66.75" customHeight="1">
      <c r="A151" s="443" t="s">
        <v>302</v>
      </c>
      <c r="B151" s="444"/>
      <c r="C151" s="444"/>
      <c r="D151" s="445"/>
      <c r="E151" s="88" t="s">
        <v>6</v>
      </c>
      <c r="F151" s="88">
        <v>1102</v>
      </c>
      <c r="G151" s="446">
        <v>2320100410</v>
      </c>
      <c r="H151" s="447"/>
      <c r="I151" s="448"/>
      <c r="J151" s="245">
        <v>100</v>
      </c>
      <c r="K151" s="428">
        <v>200000</v>
      </c>
      <c r="L151" s="429"/>
      <c r="M151" s="430"/>
      <c r="N151" s="428">
        <v>200000</v>
      </c>
      <c r="O151" s="429"/>
      <c r="P151" s="430"/>
    </row>
    <row r="152" spans="1:16" ht="25.5" customHeight="1">
      <c r="A152" s="452" t="s">
        <v>575</v>
      </c>
      <c r="B152" s="453"/>
      <c r="C152" s="453"/>
      <c r="D152" s="454"/>
      <c r="E152" s="87" t="s">
        <v>98</v>
      </c>
      <c r="F152" s="87"/>
      <c r="G152" s="370"/>
      <c r="H152" s="455"/>
      <c r="I152" s="456"/>
      <c r="J152" s="237"/>
      <c r="K152" s="440">
        <f>K153+K154+K155+K156+K157+K158+K159+K160</f>
        <v>3410679</v>
      </c>
      <c r="L152" s="441"/>
      <c r="M152" s="442"/>
      <c r="N152" s="440">
        <f>N153+N154+N155+N156+N157+N158+N159+N160</f>
        <v>3204179</v>
      </c>
      <c r="O152" s="441"/>
      <c r="P152" s="442"/>
    </row>
    <row r="153" spans="1:16" ht="30" customHeight="1">
      <c r="A153" s="443" t="s">
        <v>386</v>
      </c>
      <c r="B153" s="444"/>
      <c r="C153" s="444"/>
      <c r="D153" s="445"/>
      <c r="E153" s="88" t="s">
        <v>98</v>
      </c>
      <c r="F153" s="88" t="s">
        <v>43</v>
      </c>
      <c r="G153" s="446">
        <v>2240100230</v>
      </c>
      <c r="H153" s="447"/>
      <c r="I153" s="448"/>
      <c r="J153" s="245">
        <v>200</v>
      </c>
      <c r="K153" s="428">
        <v>300000</v>
      </c>
      <c r="L153" s="429"/>
      <c r="M153" s="430"/>
      <c r="N153" s="428">
        <v>300000</v>
      </c>
      <c r="O153" s="429"/>
      <c r="P153" s="430"/>
    </row>
    <row r="154" spans="1:16" ht="49.5" customHeight="1">
      <c r="A154" s="443" t="s">
        <v>341</v>
      </c>
      <c r="B154" s="444"/>
      <c r="C154" s="444"/>
      <c r="D154" s="445"/>
      <c r="E154" s="88" t="s">
        <v>98</v>
      </c>
      <c r="F154" s="88" t="s">
        <v>43</v>
      </c>
      <c r="G154" s="446">
        <v>2610100550</v>
      </c>
      <c r="H154" s="447"/>
      <c r="I154" s="448"/>
      <c r="J154" s="245">
        <v>200</v>
      </c>
      <c r="K154" s="428">
        <v>80000</v>
      </c>
      <c r="L154" s="429"/>
      <c r="M154" s="430"/>
      <c r="N154" s="428">
        <v>80000</v>
      </c>
      <c r="O154" s="429"/>
      <c r="P154" s="430"/>
    </row>
    <row r="155" spans="1:16" ht="55.5" customHeight="1">
      <c r="A155" s="443" t="s">
        <v>523</v>
      </c>
      <c r="B155" s="444"/>
      <c r="C155" s="444"/>
      <c r="D155" s="445"/>
      <c r="E155" s="88" t="s">
        <v>98</v>
      </c>
      <c r="F155" s="88" t="s">
        <v>43</v>
      </c>
      <c r="G155" s="446">
        <v>4290020140</v>
      </c>
      <c r="H155" s="447"/>
      <c r="I155" s="448"/>
      <c r="J155" s="245">
        <v>200</v>
      </c>
      <c r="K155" s="434">
        <v>206500</v>
      </c>
      <c r="L155" s="435"/>
      <c r="M155" s="436"/>
      <c r="N155" s="434"/>
      <c r="O155" s="435"/>
      <c r="P155" s="436"/>
    </row>
    <row r="156" spans="1:16" ht="54.75" customHeight="1">
      <c r="A156" s="443" t="s">
        <v>498</v>
      </c>
      <c r="B156" s="444"/>
      <c r="C156" s="444"/>
      <c r="D156" s="445"/>
      <c r="E156" s="88" t="s">
        <v>98</v>
      </c>
      <c r="F156" s="88" t="s">
        <v>52</v>
      </c>
      <c r="G156" s="446">
        <v>2510100450</v>
      </c>
      <c r="H156" s="447"/>
      <c r="I156" s="448"/>
      <c r="J156" s="245">
        <v>200</v>
      </c>
      <c r="K156" s="428">
        <v>190000</v>
      </c>
      <c r="L156" s="429"/>
      <c r="M156" s="430"/>
      <c r="N156" s="428">
        <v>190000</v>
      </c>
      <c r="O156" s="429"/>
      <c r="P156" s="430"/>
    </row>
    <row r="157" spans="1:16" ht="67.5" customHeight="1">
      <c r="A157" s="443" t="s">
        <v>514</v>
      </c>
      <c r="B157" s="444"/>
      <c r="C157" s="444"/>
      <c r="D157" s="445"/>
      <c r="E157" s="88" t="s">
        <v>98</v>
      </c>
      <c r="F157" s="88" t="s">
        <v>99</v>
      </c>
      <c r="G157" s="446">
        <v>4190000260</v>
      </c>
      <c r="H157" s="447"/>
      <c r="I157" s="448"/>
      <c r="J157" s="245">
        <v>100</v>
      </c>
      <c r="K157" s="449">
        <v>2185243</v>
      </c>
      <c r="L157" s="450"/>
      <c r="M157" s="451"/>
      <c r="N157" s="449">
        <v>2185243</v>
      </c>
      <c r="O157" s="450"/>
      <c r="P157" s="451"/>
    </row>
    <row r="158" spans="1:16" ht="41.25" customHeight="1">
      <c r="A158" s="443" t="s">
        <v>515</v>
      </c>
      <c r="B158" s="444"/>
      <c r="C158" s="444"/>
      <c r="D158" s="445"/>
      <c r="E158" s="88" t="s">
        <v>98</v>
      </c>
      <c r="F158" s="88" t="s">
        <v>99</v>
      </c>
      <c r="G158" s="446">
        <v>4190000260</v>
      </c>
      <c r="H158" s="447"/>
      <c r="I158" s="448"/>
      <c r="J158" s="245">
        <v>200</v>
      </c>
      <c r="K158" s="449">
        <v>165936</v>
      </c>
      <c r="L158" s="450"/>
      <c r="M158" s="451"/>
      <c r="N158" s="449">
        <v>165936</v>
      </c>
      <c r="O158" s="450"/>
      <c r="P158" s="451"/>
    </row>
    <row r="159" spans="1:16" ht="28.5" customHeight="1">
      <c r="A159" s="443" t="s">
        <v>516</v>
      </c>
      <c r="B159" s="444"/>
      <c r="C159" s="444"/>
      <c r="D159" s="445"/>
      <c r="E159" s="88" t="s">
        <v>98</v>
      </c>
      <c r="F159" s="88" t="s">
        <v>99</v>
      </c>
      <c r="G159" s="446">
        <v>4190000260</v>
      </c>
      <c r="H159" s="447"/>
      <c r="I159" s="448"/>
      <c r="J159" s="245">
        <v>800</v>
      </c>
      <c r="K159" s="428">
        <v>3000</v>
      </c>
      <c r="L159" s="429"/>
      <c r="M159" s="430"/>
      <c r="N159" s="428">
        <v>3000</v>
      </c>
      <c r="O159" s="429"/>
      <c r="P159" s="430"/>
    </row>
    <row r="160" spans="1:16" ht="41.25" customHeight="1">
      <c r="A160" s="443" t="s">
        <v>497</v>
      </c>
      <c r="B160" s="444"/>
      <c r="C160" s="444"/>
      <c r="D160" s="445"/>
      <c r="E160" s="88" t="s">
        <v>98</v>
      </c>
      <c r="F160" s="88">
        <v>1101</v>
      </c>
      <c r="G160" s="446">
        <v>2310100240</v>
      </c>
      <c r="H160" s="447"/>
      <c r="I160" s="448"/>
      <c r="J160" s="245">
        <v>200</v>
      </c>
      <c r="K160" s="428">
        <v>280000</v>
      </c>
      <c r="L160" s="429"/>
      <c r="M160" s="430"/>
      <c r="N160" s="428">
        <v>280000</v>
      </c>
      <c r="O160" s="429"/>
      <c r="P160" s="430"/>
    </row>
    <row r="161" spans="1:16">
      <c r="A161" s="437" t="s">
        <v>576</v>
      </c>
      <c r="B161" s="438"/>
      <c r="C161" s="438"/>
      <c r="D161" s="439"/>
      <c r="E161" s="90"/>
      <c r="F161" s="90"/>
      <c r="G161" s="431"/>
      <c r="H161" s="432"/>
      <c r="I161" s="433"/>
      <c r="J161" s="246"/>
      <c r="K161" s="440">
        <f>K19+K67+K70+K96+K152</f>
        <v>252638872.45000002</v>
      </c>
      <c r="L161" s="441"/>
      <c r="M161" s="442"/>
      <c r="N161" s="440">
        <f>N19+N67+N70+N96+N152</f>
        <v>296377178.31999999</v>
      </c>
      <c r="O161" s="441"/>
      <c r="P161" s="442"/>
    </row>
  </sheetData>
  <mergeCells count="614">
    <mergeCell ref="A6:G6"/>
    <mergeCell ref="I6:K6"/>
    <mergeCell ref="L6:P6"/>
    <mergeCell ref="A7:G7"/>
    <mergeCell ref="I7:K7"/>
    <mergeCell ref="L7:P7"/>
    <mergeCell ref="A10:G10"/>
    <mergeCell ref="I10:P10"/>
    <mergeCell ref="A11:G11"/>
    <mergeCell ref="I11:K11"/>
    <mergeCell ref="M11:N11"/>
    <mergeCell ref="A12:P12"/>
    <mergeCell ref="A8:G8"/>
    <mergeCell ref="I8:K8"/>
    <mergeCell ref="L8:P8"/>
    <mergeCell ref="A9:G9"/>
    <mergeCell ref="I9:K9"/>
    <mergeCell ref="L9:P9"/>
    <mergeCell ref="A16:D18"/>
    <mergeCell ref="E16:E18"/>
    <mergeCell ref="F16:F18"/>
    <mergeCell ref="G16:I18"/>
    <mergeCell ref="J16:J18"/>
    <mergeCell ref="K16:P16"/>
    <mergeCell ref="K17:M18"/>
    <mergeCell ref="N17:P18"/>
    <mergeCell ref="A13:P13"/>
    <mergeCell ref="A14:D14"/>
    <mergeCell ref="G14:I14"/>
    <mergeCell ref="J14:N14"/>
    <mergeCell ref="A15:D15"/>
    <mergeCell ref="G15:I15"/>
    <mergeCell ref="J15:P15"/>
    <mergeCell ref="A21:D21"/>
    <mergeCell ref="G21:I21"/>
    <mergeCell ref="K21:M21"/>
    <mergeCell ref="N21:P21"/>
    <mergeCell ref="A22:D22"/>
    <mergeCell ref="G22:I22"/>
    <mergeCell ref="K22:M22"/>
    <mergeCell ref="N22:P22"/>
    <mergeCell ref="A19:D19"/>
    <mergeCell ref="G19:I19"/>
    <mergeCell ref="K19:M19"/>
    <mergeCell ref="N19:P19"/>
    <mergeCell ref="A20:D20"/>
    <mergeCell ref="G20:I20"/>
    <mergeCell ref="K20:M20"/>
    <mergeCell ref="N20:P20"/>
    <mergeCell ref="A25:D25"/>
    <mergeCell ref="G25:I25"/>
    <mergeCell ref="K25:M25"/>
    <mergeCell ref="N25:P25"/>
    <mergeCell ref="A26:D26"/>
    <mergeCell ref="G26:I26"/>
    <mergeCell ref="K26:M26"/>
    <mergeCell ref="N26:P26"/>
    <mergeCell ref="A23:D23"/>
    <mergeCell ref="G23:I23"/>
    <mergeCell ref="K23:M23"/>
    <mergeCell ref="N23:P23"/>
    <mergeCell ref="A24:D24"/>
    <mergeCell ref="G24:I24"/>
    <mergeCell ref="K24:M24"/>
    <mergeCell ref="N24:P24"/>
    <mergeCell ref="A29:D29"/>
    <mergeCell ref="G29:I29"/>
    <mergeCell ref="K29:M29"/>
    <mergeCell ref="N29:P29"/>
    <mergeCell ref="A30:D30"/>
    <mergeCell ref="G30:I30"/>
    <mergeCell ref="K30:M30"/>
    <mergeCell ref="N30:P30"/>
    <mergeCell ref="A27:D27"/>
    <mergeCell ref="G27:I27"/>
    <mergeCell ref="K27:M27"/>
    <mergeCell ref="N27:P27"/>
    <mergeCell ref="A28:D28"/>
    <mergeCell ref="G28:I28"/>
    <mergeCell ref="K28:M28"/>
    <mergeCell ref="N28:P28"/>
    <mergeCell ref="A33:D33"/>
    <mergeCell ref="G33:I33"/>
    <mergeCell ref="K33:M33"/>
    <mergeCell ref="N33:P33"/>
    <mergeCell ref="A34:D34"/>
    <mergeCell ref="G34:I34"/>
    <mergeCell ref="K34:M34"/>
    <mergeCell ref="N34:P34"/>
    <mergeCell ref="A31:D31"/>
    <mergeCell ref="G31:I31"/>
    <mergeCell ref="K31:M31"/>
    <mergeCell ref="N31:P31"/>
    <mergeCell ref="A32:D32"/>
    <mergeCell ref="G32:I32"/>
    <mergeCell ref="K32:M32"/>
    <mergeCell ref="N32:P32"/>
    <mergeCell ref="A37:D37"/>
    <mergeCell ref="G37:I37"/>
    <mergeCell ref="K37:M37"/>
    <mergeCell ref="N37:P37"/>
    <mergeCell ref="A38:D38"/>
    <mergeCell ref="G38:I38"/>
    <mergeCell ref="K38:M38"/>
    <mergeCell ref="N38:P38"/>
    <mergeCell ref="A35:D35"/>
    <mergeCell ref="G35:I35"/>
    <mergeCell ref="K35:M35"/>
    <mergeCell ref="N35:P35"/>
    <mergeCell ref="A36:D36"/>
    <mergeCell ref="G36:I36"/>
    <mergeCell ref="K36:M36"/>
    <mergeCell ref="N36:P36"/>
    <mergeCell ref="A41:D41"/>
    <mergeCell ref="G41:I41"/>
    <mergeCell ref="K41:M41"/>
    <mergeCell ref="N41:P41"/>
    <mergeCell ref="A42:D42"/>
    <mergeCell ref="G42:I42"/>
    <mergeCell ref="K42:M42"/>
    <mergeCell ref="N42:P42"/>
    <mergeCell ref="A39:D39"/>
    <mergeCell ref="G39:I39"/>
    <mergeCell ref="K39:M39"/>
    <mergeCell ref="N39:P39"/>
    <mergeCell ref="A40:D40"/>
    <mergeCell ref="G40:I40"/>
    <mergeCell ref="K40:M40"/>
    <mergeCell ref="N40:P40"/>
    <mergeCell ref="A45:D45"/>
    <mergeCell ref="G45:I45"/>
    <mergeCell ref="K45:M45"/>
    <mergeCell ref="N45:P45"/>
    <mergeCell ref="A46:D46"/>
    <mergeCell ref="G46:I46"/>
    <mergeCell ref="K46:M46"/>
    <mergeCell ref="N46:P46"/>
    <mergeCell ref="A43:D43"/>
    <mergeCell ref="G43:I43"/>
    <mergeCell ref="K43:M43"/>
    <mergeCell ref="N43:P43"/>
    <mergeCell ref="A44:D44"/>
    <mergeCell ref="G44:I44"/>
    <mergeCell ref="K44:M44"/>
    <mergeCell ref="N44:P44"/>
    <mergeCell ref="A49:D49"/>
    <mergeCell ref="G49:I49"/>
    <mergeCell ref="K49:M49"/>
    <mergeCell ref="N49:P49"/>
    <mergeCell ref="A50:D50"/>
    <mergeCell ref="G50:I50"/>
    <mergeCell ref="K50:M50"/>
    <mergeCell ref="N50:P50"/>
    <mergeCell ref="A47:D47"/>
    <mergeCell ref="G47:I47"/>
    <mergeCell ref="K47:M47"/>
    <mergeCell ref="N47:P47"/>
    <mergeCell ref="A48:D48"/>
    <mergeCell ref="G48:I48"/>
    <mergeCell ref="K48:M48"/>
    <mergeCell ref="N48:P48"/>
    <mergeCell ref="A53:D53"/>
    <mergeCell ref="G53:I53"/>
    <mergeCell ref="K53:M53"/>
    <mergeCell ref="N53:P53"/>
    <mergeCell ref="A54:D54"/>
    <mergeCell ref="G54:I54"/>
    <mergeCell ref="K54:M54"/>
    <mergeCell ref="N54:P54"/>
    <mergeCell ref="A51:D51"/>
    <mergeCell ref="G51:I51"/>
    <mergeCell ref="K51:M51"/>
    <mergeCell ref="N51:P51"/>
    <mergeCell ref="A52:D52"/>
    <mergeCell ref="G52:I52"/>
    <mergeCell ref="K52:M52"/>
    <mergeCell ref="N52:P52"/>
    <mergeCell ref="A57:D57"/>
    <mergeCell ref="G57:I57"/>
    <mergeCell ref="K57:M57"/>
    <mergeCell ref="N57:P57"/>
    <mergeCell ref="A58:D58"/>
    <mergeCell ref="G58:I58"/>
    <mergeCell ref="K58:M58"/>
    <mergeCell ref="N58:P58"/>
    <mergeCell ref="A55:D55"/>
    <mergeCell ref="G55:I55"/>
    <mergeCell ref="K55:M55"/>
    <mergeCell ref="N55:P55"/>
    <mergeCell ref="A56:D56"/>
    <mergeCell ref="G56:I56"/>
    <mergeCell ref="K56:M56"/>
    <mergeCell ref="N56:P56"/>
    <mergeCell ref="A61:D61"/>
    <mergeCell ref="G61:I61"/>
    <mergeCell ref="K61:M61"/>
    <mergeCell ref="N61:P61"/>
    <mergeCell ref="A62:D62"/>
    <mergeCell ref="G62:I62"/>
    <mergeCell ref="K62:M62"/>
    <mergeCell ref="N62:P62"/>
    <mergeCell ref="A59:D59"/>
    <mergeCell ref="G59:I59"/>
    <mergeCell ref="K59:M59"/>
    <mergeCell ref="N59:P59"/>
    <mergeCell ref="A60:D60"/>
    <mergeCell ref="G60:I60"/>
    <mergeCell ref="K60:M60"/>
    <mergeCell ref="N60:P60"/>
    <mergeCell ref="A65:D65"/>
    <mergeCell ref="G65:I65"/>
    <mergeCell ref="K65:M65"/>
    <mergeCell ref="N65:P65"/>
    <mergeCell ref="A66:D66"/>
    <mergeCell ref="G66:I66"/>
    <mergeCell ref="K66:M66"/>
    <mergeCell ref="N66:P66"/>
    <mergeCell ref="A63:D63"/>
    <mergeCell ref="G63:I63"/>
    <mergeCell ref="K63:M63"/>
    <mergeCell ref="N63:P63"/>
    <mergeCell ref="A64:D64"/>
    <mergeCell ref="G64:I64"/>
    <mergeCell ref="K64:M64"/>
    <mergeCell ref="N64:P64"/>
    <mergeCell ref="A69:D69"/>
    <mergeCell ref="G69:I69"/>
    <mergeCell ref="K69:M69"/>
    <mergeCell ref="N69:P69"/>
    <mergeCell ref="A70:D70"/>
    <mergeCell ref="G70:I70"/>
    <mergeCell ref="K70:M70"/>
    <mergeCell ref="N70:P70"/>
    <mergeCell ref="A67:D67"/>
    <mergeCell ref="G67:I67"/>
    <mergeCell ref="K67:M67"/>
    <mergeCell ref="N67:P67"/>
    <mergeCell ref="A68:D68"/>
    <mergeCell ref="G68:I68"/>
    <mergeCell ref="K68:M68"/>
    <mergeCell ref="N68:P68"/>
    <mergeCell ref="A73:D73"/>
    <mergeCell ref="G73:I73"/>
    <mergeCell ref="K73:M73"/>
    <mergeCell ref="N73:P73"/>
    <mergeCell ref="A74:D74"/>
    <mergeCell ref="G74:I74"/>
    <mergeCell ref="K74:M74"/>
    <mergeCell ref="N74:P74"/>
    <mergeCell ref="A71:D71"/>
    <mergeCell ref="G71:I71"/>
    <mergeCell ref="K71:M71"/>
    <mergeCell ref="N71:P71"/>
    <mergeCell ref="A72:D72"/>
    <mergeCell ref="G72:I72"/>
    <mergeCell ref="K72:M72"/>
    <mergeCell ref="N72:P72"/>
    <mergeCell ref="A77:D77"/>
    <mergeCell ref="G77:I77"/>
    <mergeCell ref="K77:M77"/>
    <mergeCell ref="N77:P77"/>
    <mergeCell ref="A78:D78"/>
    <mergeCell ref="G78:I78"/>
    <mergeCell ref="K78:M78"/>
    <mergeCell ref="N78:P78"/>
    <mergeCell ref="A75:D75"/>
    <mergeCell ref="G75:I75"/>
    <mergeCell ref="K75:M75"/>
    <mergeCell ref="N75:P75"/>
    <mergeCell ref="A76:D76"/>
    <mergeCell ref="G76:I76"/>
    <mergeCell ref="K76:M76"/>
    <mergeCell ref="N76:P76"/>
    <mergeCell ref="A81:D81"/>
    <mergeCell ref="G81:I81"/>
    <mergeCell ref="K81:M81"/>
    <mergeCell ref="N81:P81"/>
    <mergeCell ref="A82:D82"/>
    <mergeCell ref="G82:I82"/>
    <mergeCell ref="K82:M82"/>
    <mergeCell ref="N82:P82"/>
    <mergeCell ref="A79:D79"/>
    <mergeCell ref="G79:I79"/>
    <mergeCell ref="K79:M79"/>
    <mergeCell ref="N79:P79"/>
    <mergeCell ref="A80:D80"/>
    <mergeCell ref="G80:I80"/>
    <mergeCell ref="K80:M80"/>
    <mergeCell ref="N80:P80"/>
    <mergeCell ref="A85:D85"/>
    <mergeCell ref="G85:I85"/>
    <mergeCell ref="K85:M85"/>
    <mergeCell ref="N85:P85"/>
    <mergeCell ref="A86:D86"/>
    <mergeCell ref="G86:I86"/>
    <mergeCell ref="K86:M86"/>
    <mergeCell ref="N86:P86"/>
    <mergeCell ref="A83:D83"/>
    <mergeCell ref="G83:I83"/>
    <mergeCell ref="K83:M83"/>
    <mergeCell ref="N83:P83"/>
    <mergeCell ref="A84:D84"/>
    <mergeCell ref="G84:I84"/>
    <mergeCell ref="K84:M84"/>
    <mergeCell ref="N84:P84"/>
    <mergeCell ref="A89:D89"/>
    <mergeCell ref="G89:I89"/>
    <mergeCell ref="K89:M89"/>
    <mergeCell ref="N89:P89"/>
    <mergeCell ref="A90:D90"/>
    <mergeCell ref="G90:I90"/>
    <mergeCell ref="K90:M90"/>
    <mergeCell ref="N90:P90"/>
    <mergeCell ref="A87:D87"/>
    <mergeCell ref="G87:I87"/>
    <mergeCell ref="K87:M87"/>
    <mergeCell ref="N87:P87"/>
    <mergeCell ref="A88:D88"/>
    <mergeCell ref="G88:I88"/>
    <mergeCell ref="K88:M88"/>
    <mergeCell ref="N88:P88"/>
    <mergeCell ref="A93:D93"/>
    <mergeCell ref="G93:I93"/>
    <mergeCell ref="K93:M93"/>
    <mergeCell ref="N93:P93"/>
    <mergeCell ref="A94:D94"/>
    <mergeCell ref="G94:I94"/>
    <mergeCell ref="K94:M94"/>
    <mergeCell ref="N94:P94"/>
    <mergeCell ref="A91:D91"/>
    <mergeCell ref="G91:I91"/>
    <mergeCell ref="K91:M91"/>
    <mergeCell ref="N91:P91"/>
    <mergeCell ref="A92:D92"/>
    <mergeCell ref="G92:I92"/>
    <mergeCell ref="K92:M92"/>
    <mergeCell ref="N92:P92"/>
    <mergeCell ref="A97:D97"/>
    <mergeCell ref="G97:I97"/>
    <mergeCell ref="K97:M97"/>
    <mergeCell ref="N97:P97"/>
    <mergeCell ref="A98:D98"/>
    <mergeCell ref="G98:I98"/>
    <mergeCell ref="K98:M98"/>
    <mergeCell ref="N98:P98"/>
    <mergeCell ref="A95:D95"/>
    <mergeCell ref="G95:I95"/>
    <mergeCell ref="K95:M95"/>
    <mergeCell ref="N95:P95"/>
    <mergeCell ref="A96:D96"/>
    <mergeCell ref="G96:I96"/>
    <mergeCell ref="K96:M96"/>
    <mergeCell ref="N96:P96"/>
    <mergeCell ref="A101:D101"/>
    <mergeCell ref="G101:I101"/>
    <mergeCell ref="K101:M101"/>
    <mergeCell ref="N101:P101"/>
    <mergeCell ref="A102:D102"/>
    <mergeCell ref="G102:I102"/>
    <mergeCell ref="K102:M102"/>
    <mergeCell ref="N102:P102"/>
    <mergeCell ref="A99:D99"/>
    <mergeCell ref="G99:I99"/>
    <mergeCell ref="K99:M99"/>
    <mergeCell ref="N99:P99"/>
    <mergeCell ref="A100:D100"/>
    <mergeCell ref="G100:I100"/>
    <mergeCell ref="K100:M100"/>
    <mergeCell ref="N100:P100"/>
    <mergeCell ref="A105:D105"/>
    <mergeCell ref="G105:I105"/>
    <mergeCell ref="K105:M105"/>
    <mergeCell ref="N105:P105"/>
    <mergeCell ref="A106:D106"/>
    <mergeCell ref="G106:I106"/>
    <mergeCell ref="K106:M106"/>
    <mergeCell ref="N106:P106"/>
    <mergeCell ref="A103:D103"/>
    <mergeCell ref="G103:I103"/>
    <mergeCell ref="K103:M103"/>
    <mergeCell ref="N103:P103"/>
    <mergeCell ref="A104:D104"/>
    <mergeCell ref="G104:I104"/>
    <mergeCell ref="K104:M104"/>
    <mergeCell ref="N104:P104"/>
    <mergeCell ref="A109:D109"/>
    <mergeCell ref="G109:I109"/>
    <mergeCell ref="K109:M109"/>
    <mergeCell ref="N109:P109"/>
    <mergeCell ref="A110:D110"/>
    <mergeCell ref="G110:I110"/>
    <mergeCell ref="K110:M110"/>
    <mergeCell ref="N110:P110"/>
    <mergeCell ref="A107:D107"/>
    <mergeCell ref="G107:I107"/>
    <mergeCell ref="K107:M107"/>
    <mergeCell ref="N107:P107"/>
    <mergeCell ref="A108:D108"/>
    <mergeCell ref="G108:I108"/>
    <mergeCell ref="K108:M108"/>
    <mergeCell ref="N108:P108"/>
    <mergeCell ref="K113:M113"/>
    <mergeCell ref="N113:P113"/>
    <mergeCell ref="A114:D114"/>
    <mergeCell ref="G114:I114"/>
    <mergeCell ref="K114:M114"/>
    <mergeCell ref="N114:P114"/>
    <mergeCell ref="A111:D111"/>
    <mergeCell ref="G111:I111"/>
    <mergeCell ref="K111:M111"/>
    <mergeCell ref="N111:P111"/>
    <mergeCell ref="A112:D112"/>
    <mergeCell ref="G112:I112"/>
    <mergeCell ref="K112:M112"/>
    <mergeCell ref="N112:P112"/>
    <mergeCell ref="A122:D122"/>
    <mergeCell ref="G122:I122"/>
    <mergeCell ref="K122:M122"/>
    <mergeCell ref="N122:P122"/>
    <mergeCell ref="N121:P121"/>
    <mergeCell ref="A117:D117"/>
    <mergeCell ref="G117:I117"/>
    <mergeCell ref="K117:M117"/>
    <mergeCell ref="N117:P117"/>
    <mergeCell ref="A118:D118"/>
    <mergeCell ref="G118:I118"/>
    <mergeCell ref="K118:M118"/>
    <mergeCell ref="N118:P118"/>
    <mergeCell ref="A125:D125"/>
    <mergeCell ref="G125:I125"/>
    <mergeCell ref="K125:M125"/>
    <mergeCell ref="N125:P125"/>
    <mergeCell ref="A126:D126"/>
    <mergeCell ref="G126:I126"/>
    <mergeCell ref="K126:M126"/>
    <mergeCell ref="N126:P126"/>
    <mergeCell ref="A123:D123"/>
    <mergeCell ref="G123:I123"/>
    <mergeCell ref="K123:M123"/>
    <mergeCell ref="N123:P123"/>
    <mergeCell ref="A124:D124"/>
    <mergeCell ref="G124:I124"/>
    <mergeCell ref="K124:M124"/>
    <mergeCell ref="N124:P124"/>
    <mergeCell ref="A129:D129"/>
    <mergeCell ref="G129:I129"/>
    <mergeCell ref="K129:M129"/>
    <mergeCell ref="N129:P129"/>
    <mergeCell ref="A130:D130"/>
    <mergeCell ref="G130:I130"/>
    <mergeCell ref="K130:M130"/>
    <mergeCell ref="N130:P130"/>
    <mergeCell ref="A127:D127"/>
    <mergeCell ref="G127:I127"/>
    <mergeCell ref="K127:M127"/>
    <mergeCell ref="N127:P127"/>
    <mergeCell ref="A128:D128"/>
    <mergeCell ref="G128:I128"/>
    <mergeCell ref="K128:M128"/>
    <mergeCell ref="N128:P128"/>
    <mergeCell ref="A133:D133"/>
    <mergeCell ref="G133:I133"/>
    <mergeCell ref="K133:M133"/>
    <mergeCell ref="N133:P133"/>
    <mergeCell ref="A134:D134"/>
    <mergeCell ref="G134:I134"/>
    <mergeCell ref="K134:M134"/>
    <mergeCell ref="N134:P134"/>
    <mergeCell ref="A131:D131"/>
    <mergeCell ref="G131:I131"/>
    <mergeCell ref="K131:M131"/>
    <mergeCell ref="N131:P131"/>
    <mergeCell ref="A132:D132"/>
    <mergeCell ref="G132:I132"/>
    <mergeCell ref="K132:M132"/>
    <mergeCell ref="N132:P132"/>
    <mergeCell ref="A137:D137"/>
    <mergeCell ref="G137:I137"/>
    <mergeCell ref="K137:M137"/>
    <mergeCell ref="N137:P137"/>
    <mergeCell ref="A138:D138"/>
    <mergeCell ref="G138:I138"/>
    <mergeCell ref="K138:M138"/>
    <mergeCell ref="N138:P138"/>
    <mergeCell ref="A135:D135"/>
    <mergeCell ref="G135:I135"/>
    <mergeCell ref="K135:M135"/>
    <mergeCell ref="N135:P135"/>
    <mergeCell ref="A136:D136"/>
    <mergeCell ref="G136:I136"/>
    <mergeCell ref="K136:M136"/>
    <mergeCell ref="N136:P136"/>
    <mergeCell ref="A141:D141"/>
    <mergeCell ref="G141:I141"/>
    <mergeCell ref="K141:M141"/>
    <mergeCell ref="N141:P141"/>
    <mergeCell ref="A142:D142"/>
    <mergeCell ref="G142:I142"/>
    <mergeCell ref="K142:M142"/>
    <mergeCell ref="N142:P142"/>
    <mergeCell ref="A139:D139"/>
    <mergeCell ref="G139:I139"/>
    <mergeCell ref="K139:M139"/>
    <mergeCell ref="N139:P139"/>
    <mergeCell ref="A140:D140"/>
    <mergeCell ref="G140:I140"/>
    <mergeCell ref="K140:M140"/>
    <mergeCell ref="N140:P140"/>
    <mergeCell ref="A145:D145"/>
    <mergeCell ref="G145:I145"/>
    <mergeCell ref="K145:M145"/>
    <mergeCell ref="N145:P145"/>
    <mergeCell ref="A146:D146"/>
    <mergeCell ref="G146:I146"/>
    <mergeCell ref="K146:M146"/>
    <mergeCell ref="N146:P146"/>
    <mergeCell ref="A143:D143"/>
    <mergeCell ref="G143:I143"/>
    <mergeCell ref="K143:M143"/>
    <mergeCell ref="N143:P143"/>
    <mergeCell ref="A144:D144"/>
    <mergeCell ref="G144:I144"/>
    <mergeCell ref="K144:M144"/>
    <mergeCell ref="N144:P144"/>
    <mergeCell ref="A149:D149"/>
    <mergeCell ref="G149:I149"/>
    <mergeCell ref="K149:M149"/>
    <mergeCell ref="N149:P149"/>
    <mergeCell ref="A150:D150"/>
    <mergeCell ref="G150:I150"/>
    <mergeCell ref="K150:M150"/>
    <mergeCell ref="N150:P150"/>
    <mergeCell ref="A147:D147"/>
    <mergeCell ref="G147:I147"/>
    <mergeCell ref="K147:M147"/>
    <mergeCell ref="N147:P147"/>
    <mergeCell ref="A148:D148"/>
    <mergeCell ref="G148:I148"/>
    <mergeCell ref="K148:M148"/>
    <mergeCell ref="N148:P148"/>
    <mergeCell ref="A153:D153"/>
    <mergeCell ref="G153:I153"/>
    <mergeCell ref="K153:M153"/>
    <mergeCell ref="N153:P153"/>
    <mergeCell ref="A154:D154"/>
    <mergeCell ref="G154:I154"/>
    <mergeCell ref="K154:M154"/>
    <mergeCell ref="N154:P154"/>
    <mergeCell ref="A151:D151"/>
    <mergeCell ref="G151:I151"/>
    <mergeCell ref="K151:M151"/>
    <mergeCell ref="N151:P151"/>
    <mergeCell ref="A152:D152"/>
    <mergeCell ref="G152:I152"/>
    <mergeCell ref="K152:M152"/>
    <mergeCell ref="N152:P152"/>
    <mergeCell ref="K158:M158"/>
    <mergeCell ref="N158:P158"/>
    <mergeCell ref="A155:D155"/>
    <mergeCell ref="G155:I155"/>
    <mergeCell ref="K155:M155"/>
    <mergeCell ref="N155:P155"/>
    <mergeCell ref="A156:D156"/>
    <mergeCell ref="G156:I156"/>
    <mergeCell ref="K156:M156"/>
    <mergeCell ref="N156:P156"/>
    <mergeCell ref="A161:D161"/>
    <mergeCell ref="G161:I161"/>
    <mergeCell ref="K161:M161"/>
    <mergeCell ref="N161:P161"/>
    <mergeCell ref="I1:K1"/>
    <mergeCell ref="L1:P1"/>
    <mergeCell ref="I2:K2"/>
    <mergeCell ref="L2:P2"/>
    <mergeCell ref="I3:K3"/>
    <mergeCell ref="L3:P3"/>
    <mergeCell ref="A159:D159"/>
    <mergeCell ref="G159:I159"/>
    <mergeCell ref="K159:M159"/>
    <mergeCell ref="N159:P159"/>
    <mergeCell ref="A160:D160"/>
    <mergeCell ref="G160:I160"/>
    <mergeCell ref="K160:M160"/>
    <mergeCell ref="N160:P160"/>
    <mergeCell ref="A157:D157"/>
    <mergeCell ref="G157:I157"/>
    <mergeCell ref="K157:M157"/>
    <mergeCell ref="N157:P157"/>
    <mergeCell ref="A158:D158"/>
    <mergeCell ref="G158:I158"/>
    <mergeCell ref="I4:K4"/>
    <mergeCell ref="L4:P4"/>
    <mergeCell ref="I5:P5"/>
    <mergeCell ref="A120:D120"/>
    <mergeCell ref="A121:D121"/>
    <mergeCell ref="G120:I120"/>
    <mergeCell ref="K120:M120"/>
    <mergeCell ref="N120:P120"/>
    <mergeCell ref="G121:I121"/>
    <mergeCell ref="K121:M121"/>
    <mergeCell ref="A119:D119"/>
    <mergeCell ref="G119:I119"/>
    <mergeCell ref="K119:M119"/>
    <mergeCell ref="N119:P119"/>
    <mergeCell ref="A115:D115"/>
    <mergeCell ref="G115:I115"/>
    <mergeCell ref="K115:M115"/>
    <mergeCell ref="N115:P115"/>
    <mergeCell ref="A116:D116"/>
    <mergeCell ref="G116:I116"/>
    <mergeCell ref="K116:M116"/>
    <mergeCell ref="N116:P116"/>
    <mergeCell ref="A113:D113"/>
    <mergeCell ref="G113:I113"/>
  </mergeCells>
  <pageMargins left="0.70866141732283472" right="0.7086614173228347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8</vt:lpstr>
      <vt:lpstr>Приложение 9</vt:lpstr>
      <vt:lpstr>Приложение 10</vt:lpstr>
    </vt:vector>
  </TitlesOfParts>
  <Company>Финансовый отдел</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ФО</dc:creator>
  <cp:lastModifiedBy>ФО</cp:lastModifiedBy>
  <cp:lastPrinted>2023-02-28T13:04:05Z</cp:lastPrinted>
  <dcterms:created xsi:type="dcterms:W3CDTF">2014-09-25T13:17:34Z</dcterms:created>
  <dcterms:modified xsi:type="dcterms:W3CDTF">2023-02-28T14:12:26Z</dcterms:modified>
</cp:coreProperties>
</file>